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900" firstSheet="5" activeTab="5"/>
  </bookViews>
  <sheets>
    <sheet name="Инструкция" sheetId="1" r:id="rId2"/>
    <sheet name="Титульный" sheetId="2" r:id="rId3"/>
    <sheet name="Перечень тарифов" sheetId="3" r:id="rId4"/>
    <sheet name="Дифференциация" sheetId="4" r:id="rId5"/>
    <sheet name="Форма 1.0.1 | Форма 11" sheetId="5" state="hidden" r:id="rId6"/>
    <sheet name="Форма 3" sheetId="6" r:id="rId7"/>
    <sheet name="Форма 4" sheetId="7" r:id="rId8"/>
    <sheet name="ЭД" sheetId="8" state="hidden" r:id="rId9"/>
    <sheet name="Сведения об изменении" sheetId="9" state="hidden" r:id="rId10"/>
    <sheet name="Комментарии" sheetId="10" r:id="rId11"/>
    <sheet name="AllSheetsInThisWorkbook" sheetId="11" state="hidden" r:id="rId12"/>
    <sheet name="TEHSHEET" sheetId="12" state="hidden" r:id="rId13"/>
    <sheet name="et_union_hor" sheetId="13" state="hidden" r:id="rId14"/>
    <sheet name="modInfo" sheetId="14" state="hidden" r:id="rId15"/>
    <sheet name="modED" sheetId="15" state="hidden" r:id="rId16"/>
    <sheet name="MR_LIST" sheetId="16" state="hidden" r:id="rId17"/>
    <sheet name="dblList01" sheetId="17" state="hidden" r:id="rId18"/>
    <sheet name="dblList02" sheetId="18" state="hidden" r:id="rId19"/>
    <sheet name="dblList04" sheetId="19" state="hidden" r:id="rId20"/>
    <sheet name="dblList05" sheetId="20" state="hidden" r:id="rId21"/>
    <sheet name="dblList07" sheetId="21" state="hidden" r:id="rId22"/>
    <sheet name="modUpdTemplMain" sheetId="22" state="hidden" r:id="rId23"/>
    <sheet name="REESTR_ORG" sheetId="23" state="hidden" r:id="rId24"/>
    <sheet name="REESTR_VED" sheetId="24" state="hidden" r:id="rId25"/>
    <sheet name="REESTR_VT" sheetId="25" state="hidden" r:id="rId26"/>
    <sheet name="REESTR_MO" sheetId="26" state="hidden" r:id="rId27"/>
    <sheet name="REESTR_LINK" sheetId="27" state="hidden" r:id="rId28"/>
  </sheets>
  <definedNames>
    <definedName name="activity">'Перечень тарифов'!$E$9:$E$14</definedName>
    <definedName name="anscount">1</definedName>
    <definedName name="availability_price">TEHSHEET!$L$8</definedName>
    <definedName name="B_FHD_FLAG_DIFFERENTIATION">#REF!</definedName>
    <definedName name="B_FHD_FLAG_INDEX_1">#REF!</definedName>
    <definedName name="B_FHD_FLAG_INDEX_2">#REF!</definedName>
    <definedName name="CHECK_LINK_RANGE_1">"Калькуляция!$I$11:$I$132"</definedName>
    <definedName name="checkCell_List07">'Сведения об изменении'!$E$12:$F$13</definedName>
    <definedName name="chkGetUpdatesValue">#REF!</definedName>
    <definedName name="chkNoUpdatesValue">#REF!</definedName>
    <definedName name="code">Инструкция!$B$2</definedName>
    <definedName name="CodeTemplateList">#REF!</definedName>
    <definedName name="cross_without_borders">TEHSHEET!$I$20</definedName>
    <definedName name="CURRENT_DATE">TEHSHEET!$G$17</definedName>
    <definedName name="data_type">TEHSHEET!$N$2:$N$3</definedName>
    <definedName name="DATA_URL">TEHSHEET!$L$11</definedName>
    <definedName name="dateChPeriod">Титульный!$F$16</definedName>
    <definedName name="datePr">Титульный!$F$20</definedName>
    <definedName name="datePr_ch">Титульный!$F$27</definedName>
    <definedName name="DESCRIPTION_TERRITORY">#REF!</definedName>
    <definedName name="DIFFERENTIATION_ID_DIFF">#REF!</definedName>
    <definedName name="DIFFERENTIATION_UNMERGE_AREA">#REF!</definedName>
    <definedName name="DIFFERENTIATION_UNMERGE_SYSTEM">#REF!</definedName>
    <definedName name="DIFFERENTIATION_UNMERGE_VD">#REF!</definedName>
    <definedName name="DocProp_TemplateCode">TEHSHEET!$M$2</definedName>
    <definedName name="DocProp_Version">TEHSHEET!$M$1</definedName>
    <definedName name="ED_DATE">ЭД!$G$12:$G$13</definedName>
    <definedName name="EndDateList">#REF!</definedName>
    <definedName name="et_Comm">et_union_hor!$9:$9</definedName>
    <definedName name="et_copy_HL">et_union_hor!$AC$82:$AP$82</definedName>
    <definedName name="et_copy_HL1">et_union_hor!$H$103:$L$107</definedName>
    <definedName name="et_ED">et_union_hor!$155:$155</definedName>
    <definedName name="et_List_101_mo">et_union_hor!$166:$166</definedName>
    <definedName name="et_List_101_mr">et_union_hor!$165:$165</definedName>
    <definedName name="et_List_101_st">et_union_hor!$160:$162</definedName>
    <definedName name="et_List_101_ter">et_union_hor!$163:$164</definedName>
    <definedName name="et_List_101_vd">et_union_hor!$161:$162</definedName>
    <definedName name="et_List01_H1">'Перечень тарифов'!$9:$10</definedName>
    <definedName name="et_List01_H2">'Перечень тарифов'!$9:$9</definedName>
    <definedName name="et_List01_V1">'Перечень тарифов'!$N:$T</definedName>
    <definedName name="et_List02">et_union_hor!$5:$5</definedName>
    <definedName name="et_List02_H1">et_union_hor!$19:$26</definedName>
    <definedName name="et_List02_H2">et_union_hor!$30:$36</definedName>
    <definedName name="et_List02_H3">et_union_hor!$40:$45</definedName>
    <definedName name="et_List02_H4">et_union_hor!$49:$53</definedName>
    <definedName name="et_List02_H5">et_union_hor!$57:$60</definedName>
    <definedName name="et_List02_H5_1">et_union_hor!$80:$83</definedName>
    <definedName name="et_List02_H6">et_union_hor!$64:$66</definedName>
    <definedName name="et_List02_H6_1">et_union_hor!$87:$89</definedName>
    <definedName name="et_List02_H7">et_union_hor!$70:$71</definedName>
    <definedName name="et_List02_H8">et_union_hor!$75:$75</definedName>
    <definedName name="et_List03">et_union_hor!$155:$155</definedName>
    <definedName name="et_List04_H1">et_union_hor!$94:$99</definedName>
    <definedName name="et_List04_H2">et_union_hor!$95:$99</definedName>
    <definedName name="et_List04_V1">'Форма 4'!$H:$L</definedName>
    <definedName name="et_List05_copy_HL1_1">et_union_hor!$H$130:$L$134</definedName>
    <definedName name="et_List05_copy_HL1_2">et_union_hor!$H$138:$M$142</definedName>
    <definedName name="et_List05_copy_HL1_3_6">et_union_hor!$H$146:$M$150</definedName>
    <definedName name="et_List05_H1_1">et_union_hor!$172:$177</definedName>
    <definedName name="et_List05_H1_2">et_union_hor!$112:$117</definedName>
    <definedName name="et_List05_H1_3">et_union_hor!$182:$187</definedName>
    <definedName name="et_List05_H1_4">et_union_hor!$121:$126</definedName>
    <definedName name="et_List05_H1_5">et_union_hor!$192:$197</definedName>
    <definedName name="et_List05_H1_6">et_union_hor!$202:$207</definedName>
    <definedName name="et_List05_H2_1">et_union_hor!$173:$177</definedName>
    <definedName name="et_List05_H2_2">et_union_hor!$113:$117</definedName>
    <definedName name="et_List05_H2_3">et_union_hor!$183:$187</definedName>
    <definedName name="et_List05_H2_4">et_union_hor!$122:$126</definedName>
    <definedName name="et_List05_H2_5">et_union_hor!$193:$197</definedName>
    <definedName name="et_List05_H2_6">et_union_hor!$203:$207</definedName>
    <definedName name="et_List05_V1">'Форма 3'!$H:$M</definedName>
    <definedName name="et_List07">et_union_hor!$13:$13</definedName>
    <definedName name="f_endDate">Титульный!$F$12</definedName>
    <definedName name="f_quart">#REF!</definedName>
    <definedName name="f_startDate">Титульный!$F$11</definedName>
    <definedName name="f_year">#REF!</definedName>
    <definedName name="FHD_NOTE_P_1">#REF!</definedName>
    <definedName name="FHD_NOTE_P_10">#REF!</definedName>
    <definedName name="FHD_NOTE_P_11">#REF!</definedName>
    <definedName name="FHD_NOTE_P_12">#REF!</definedName>
    <definedName name="FHD_NOTE_P_13">#REF!</definedName>
    <definedName name="FHD_NOTE_P_14">#REF!</definedName>
    <definedName name="FHD_NOTE_P_15">#REF!</definedName>
    <definedName name="FHD_NOTE_P_16">#REF!</definedName>
    <definedName name="FHD_NOTE_P_17">#REF!</definedName>
    <definedName name="FHD_NOTE_P_18">#REF!</definedName>
    <definedName name="FHD_NOTE_P_19">#REF!</definedName>
    <definedName name="FHD_NOTE_P_2">#REF!</definedName>
    <definedName name="FHD_NOTE_P_20">#REF!</definedName>
    <definedName name="FHD_NOTE_P_21">#REF!</definedName>
    <definedName name="FHD_NOTE_P_22">#REF!</definedName>
    <definedName name="FHD_NOTE_P_23">#REF!</definedName>
    <definedName name="FHD_NOTE_P_24">#REF!</definedName>
    <definedName name="FHD_NOTE_P_25">#REF!</definedName>
    <definedName name="FHD_NOTE_P_26">#REF!</definedName>
    <definedName name="FHD_NOTE_P_27">#REF!</definedName>
    <definedName name="FHD_NOTE_P_28">#REF!</definedName>
    <definedName name="FHD_NOTE_P_29">#REF!</definedName>
    <definedName name="FHD_NOTE_P_3">#REF!</definedName>
    <definedName name="FHD_NOTE_P_30">#REF!</definedName>
    <definedName name="FHD_NOTE_P_31">#REF!</definedName>
    <definedName name="FHD_NOTE_P_32">#REF!</definedName>
    <definedName name="FHD_NOTE_P_33">#REF!</definedName>
    <definedName name="FHD_NOTE_P_34">#REF!</definedName>
    <definedName name="FHD_NOTE_P_35">#REF!</definedName>
    <definedName name="FHD_NOTE_P_36">#REF!</definedName>
    <definedName name="FHD_NOTE_P_37">#REF!</definedName>
    <definedName name="FHD_NOTE_P_38">#REF!</definedName>
    <definedName name="FHD_NOTE_P_39">#REF!</definedName>
    <definedName name="FHD_NOTE_P_4">#REF!</definedName>
    <definedName name="FHD_NOTE_P_40">#REF!</definedName>
    <definedName name="FHD_NOTE_P_41">#REF!</definedName>
    <definedName name="FHD_NOTE_P_42">#REF!</definedName>
    <definedName name="FHD_NOTE_P_43">#REF!</definedName>
    <definedName name="FHD_NOTE_P_44">#REF!</definedName>
    <definedName name="FHD_NOTE_P_45">#REF!</definedName>
    <definedName name="FHD_NOTE_P_46">#REF!</definedName>
    <definedName name="FHD_NOTE_P_47">#REF!</definedName>
    <definedName name="FHD_NOTE_P_48">#REF!</definedName>
    <definedName name="FHD_NOTE_P_49">#REF!</definedName>
    <definedName name="FHD_NOTE_P_5">#REF!</definedName>
    <definedName name="FHD_NOTE_P_50">#REF!</definedName>
    <definedName name="FHD_NOTE_P_51">#REF!</definedName>
    <definedName name="FHD_NOTE_P_52">#REF!</definedName>
    <definedName name="FHD_NOTE_P_53">#REF!</definedName>
    <definedName name="FHD_NOTE_P_54">#REF!</definedName>
    <definedName name="FHD_NOTE_P_55">#REF!</definedName>
    <definedName name="FHD_NOTE_P_56">#REF!</definedName>
    <definedName name="FHD_NOTE_P_57">#REF!</definedName>
    <definedName name="FHD_NOTE_P_58">#REF!</definedName>
    <definedName name="FHD_NOTE_P_59">#REF!</definedName>
    <definedName name="FHD_NOTE_P_6">#REF!</definedName>
    <definedName name="FHD_NOTE_P_60">#REF!</definedName>
    <definedName name="FHD_NOTE_P_61">#REF!</definedName>
    <definedName name="FHD_NOTE_P_62">#REF!</definedName>
    <definedName name="FHD_NOTE_P_63">#REF!</definedName>
    <definedName name="FHD_NOTE_P_64">#REF!</definedName>
    <definedName name="FHD_NOTE_P_65">#REF!</definedName>
    <definedName name="FHD_NOTE_P_66">#REF!</definedName>
    <definedName name="FHD_NOTE_P_67">#REF!</definedName>
    <definedName name="FHD_NOTE_P_68">#REF!</definedName>
    <definedName name="FHD_NOTE_P_69">#REF!</definedName>
    <definedName name="FHD_NOTE_P_7">#REF!</definedName>
    <definedName name="FHD_NOTE_P_70">#REF!</definedName>
    <definedName name="FHD_NOTE_P_71">#REF!</definedName>
    <definedName name="FHD_NOTE_P_72">#REF!</definedName>
    <definedName name="FHD_NOTE_P_73">#REF!</definedName>
    <definedName name="FHD_NOTE_P_74">#REF!</definedName>
    <definedName name="FHD_NOTE_P_75">#REF!</definedName>
    <definedName name="FHD_NOTE_P_76">#REF!</definedName>
    <definedName name="FHD_NOTE_P_77">#REF!</definedName>
    <definedName name="FHD_NOTE_P_78">#REF!</definedName>
    <definedName name="FHD_NOTE_P_79">#REF!</definedName>
    <definedName name="FHD_NOTE_P_8">#REF!</definedName>
    <definedName name="FHD_NOTE_P_80">#REF!</definedName>
    <definedName name="FHD_NOTE_P_81">#REF!</definedName>
    <definedName name="FHD_NOTE_P_82">#REF!</definedName>
    <definedName name="FHD_NOTE_P_83">#REF!</definedName>
    <definedName name="FHD_NOTE_P_84">#REF!</definedName>
    <definedName name="FHD_NOTE_P_9">#REF!</definedName>
    <definedName name="FHD_NUM_P_1">#REF!</definedName>
    <definedName name="FHD_NUM_P_10">#REF!</definedName>
    <definedName name="FHD_NUM_P_11">#REF!</definedName>
    <definedName name="FHD_NUM_P_12">#REF!</definedName>
    <definedName name="FHD_NUM_P_13">#REF!</definedName>
    <definedName name="FHD_NUM_P_14">#REF!</definedName>
    <definedName name="FHD_NUM_P_15">#REF!</definedName>
    <definedName name="FHD_NUM_P_16">#REF!</definedName>
    <definedName name="FHD_NUM_P_17">#REF!</definedName>
    <definedName name="FHD_NUM_P_18">#REF!</definedName>
    <definedName name="FHD_NUM_P_19">#REF!</definedName>
    <definedName name="FHD_NUM_P_2">#REF!</definedName>
    <definedName name="FHD_NUM_P_20">#REF!</definedName>
    <definedName name="FHD_NUM_P_21">#REF!</definedName>
    <definedName name="FHD_NUM_P_22">#REF!</definedName>
    <definedName name="FHD_NUM_P_23">#REF!</definedName>
    <definedName name="FHD_NUM_P_24">#REF!</definedName>
    <definedName name="FHD_NUM_P_25">#REF!</definedName>
    <definedName name="FHD_NUM_P_26">#REF!</definedName>
    <definedName name="FHD_NUM_P_27">#REF!</definedName>
    <definedName name="FHD_NUM_P_28">#REF!</definedName>
    <definedName name="FHD_NUM_P_29">#REF!</definedName>
    <definedName name="FHD_NUM_P_3">#REF!</definedName>
    <definedName name="FHD_NUM_P_30">#REF!</definedName>
    <definedName name="FHD_NUM_P_31">#REF!</definedName>
    <definedName name="FHD_NUM_P_32">#REF!</definedName>
    <definedName name="FHD_NUM_P_33">#REF!</definedName>
    <definedName name="FHD_NUM_P_34">#REF!</definedName>
    <definedName name="FHD_NUM_P_35">#REF!</definedName>
    <definedName name="FHD_NUM_P_36">#REF!</definedName>
    <definedName name="FHD_NUM_P_37">#REF!</definedName>
    <definedName name="FHD_NUM_P_38">#REF!</definedName>
    <definedName name="FHD_NUM_P_39">#REF!</definedName>
    <definedName name="FHD_NUM_P_4">#REF!</definedName>
    <definedName name="FHD_NUM_P_40">#REF!</definedName>
    <definedName name="FHD_NUM_P_41">#REF!</definedName>
    <definedName name="FHD_NUM_P_42">#REF!</definedName>
    <definedName name="FHD_NUM_P_43">#REF!</definedName>
    <definedName name="FHD_NUM_P_44">#REF!</definedName>
    <definedName name="FHD_NUM_P_45">#REF!</definedName>
    <definedName name="FHD_NUM_P_46">#REF!</definedName>
    <definedName name="FHD_NUM_P_47">#REF!</definedName>
    <definedName name="FHD_NUM_P_48">#REF!</definedName>
    <definedName name="FHD_NUM_P_49">#REF!</definedName>
    <definedName name="FHD_NUM_P_5">#REF!</definedName>
    <definedName name="FHD_NUM_P_50">#REF!</definedName>
    <definedName name="FHD_NUM_P_51">#REF!</definedName>
    <definedName name="FHD_NUM_P_52">#REF!</definedName>
    <definedName name="FHD_NUM_P_53">#REF!</definedName>
    <definedName name="FHD_NUM_P_54">#REF!</definedName>
    <definedName name="FHD_NUM_P_55">#REF!</definedName>
    <definedName name="FHD_NUM_P_56">#REF!</definedName>
    <definedName name="FHD_NUM_P_57">#REF!</definedName>
    <definedName name="FHD_NUM_P_58">#REF!</definedName>
    <definedName name="FHD_NUM_P_59">#REF!</definedName>
    <definedName name="FHD_NUM_P_6">#REF!</definedName>
    <definedName name="FHD_NUM_P_60">#REF!</definedName>
    <definedName name="FHD_NUM_P_61">#REF!</definedName>
    <definedName name="FHD_NUM_P_62">#REF!</definedName>
    <definedName name="FHD_NUM_P_63">#REF!</definedName>
    <definedName name="FHD_NUM_P_64">#REF!</definedName>
    <definedName name="FHD_NUM_P_65">#REF!</definedName>
    <definedName name="FHD_NUM_P_66">#REF!</definedName>
    <definedName name="FHD_NUM_P_67">#REF!</definedName>
    <definedName name="FHD_NUM_P_68">#REF!</definedName>
    <definedName name="FHD_NUM_P_69">#REF!</definedName>
    <definedName name="FHD_NUM_P_7">#REF!</definedName>
    <definedName name="FHD_NUM_P_70">#REF!</definedName>
    <definedName name="FHD_NUM_P_71">#REF!</definedName>
    <definedName name="FHD_NUM_P_72">#REF!</definedName>
    <definedName name="FHD_NUM_P_73">#REF!</definedName>
    <definedName name="FHD_NUM_P_74">#REF!</definedName>
    <definedName name="FHD_NUM_P_75">#REF!</definedName>
    <definedName name="FHD_NUM_P_76">#REF!</definedName>
    <definedName name="FHD_NUM_P_77">#REF!</definedName>
    <definedName name="FHD_NUM_P_78">#REF!</definedName>
    <definedName name="FHD_NUM_P_79">#REF!</definedName>
    <definedName name="FHD_NUM_P_8">#REF!</definedName>
    <definedName name="FHD_NUM_P_80">#REF!</definedName>
    <definedName name="FHD_NUM_P_81">#REF!</definedName>
    <definedName name="FHD_NUM_P_82">#REF!</definedName>
    <definedName name="FHD_NUM_P_83">#REF!</definedName>
    <definedName name="FHD_NUM_P_84">#REF!</definedName>
    <definedName name="FHD_NUM_P_9">#REF!</definedName>
    <definedName name="FHD_P_1">#REF!</definedName>
    <definedName name="FHD_P_10">#REF!</definedName>
    <definedName name="FHD_P_11">#REF!</definedName>
    <definedName name="FHD_P_12">#REF!</definedName>
    <definedName name="FHD_P_13">#REF!</definedName>
    <definedName name="FHD_P_14">#REF!</definedName>
    <definedName name="FHD_P_15">#REF!</definedName>
    <definedName name="FHD_P_16">#REF!</definedName>
    <definedName name="FHD_P_17">#REF!</definedName>
    <definedName name="FHD_P_18">#REF!</definedName>
    <definedName name="FHD_P_19">#REF!</definedName>
    <definedName name="FHD_P_2">#REF!</definedName>
    <definedName name="FHD_P_20">#REF!</definedName>
    <definedName name="FHD_P_21">#REF!</definedName>
    <definedName name="FHD_P_22">#REF!</definedName>
    <definedName name="FHD_P_23">#REF!</definedName>
    <definedName name="FHD_P_24">#REF!</definedName>
    <definedName name="FHD_P_25">#REF!</definedName>
    <definedName name="FHD_P_26">#REF!</definedName>
    <definedName name="FHD_P_27">#REF!</definedName>
    <definedName name="FHD_P_28">#REF!</definedName>
    <definedName name="FHD_P_29">#REF!</definedName>
    <definedName name="FHD_P_3">#REF!</definedName>
    <definedName name="FHD_P_30">#REF!</definedName>
    <definedName name="FHD_P_31">#REF!</definedName>
    <definedName name="FHD_P_32">#REF!</definedName>
    <definedName name="FHD_P_33">#REF!</definedName>
    <definedName name="FHD_P_34">#REF!</definedName>
    <definedName name="FHD_P_35">#REF!</definedName>
    <definedName name="FHD_P_36">#REF!</definedName>
    <definedName name="FHD_P_37">#REF!</definedName>
    <definedName name="FHD_P_38">#REF!</definedName>
    <definedName name="FHD_P_39">#REF!</definedName>
    <definedName name="FHD_P_4">#REF!</definedName>
    <definedName name="FHD_P_40">#REF!</definedName>
    <definedName name="FHD_P_41">#REF!</definedName>
    <definedName name="FHD_P_42">#REF!</definedName>
    <definedName name="FHD_P_43">#REF!</definedName>
    <definedName name="FHD_P_44">#REF!</definedName>
    <definedName name="FHD_P_45">#REF!</definedName>
    <definedName name="FHD_P_46">#REF!</definedName>
    <definedName name="FHD_P_47">#REF!</definedName>
    <definedName name="FHD_P_48">#REF!</definedName>
    <definedName name="FHD_P_49">#REF!</definedName>
    <definedName name="FHD_P_5">#REF!</definedName>
    <definedName name="FHD_P_50">#REF!</definedName>
    <definedName name="FHD_P_51">#REF!</definedName>
    <definedName name="FHD_P_52">#REF!</definedName>
    <definedName name="FHD_P_53">#REF!</definedName>
    <definedName name="FHD_P_54">#REF!</definedName>
    <definedName name="FHD_P_55">#REF!</definedName>
    <definedName name="FHD_P_56">#REF!</definedName>
    <definedName name="FHD_P_57">#REF!</definedName>
    <definedName name="FHD_P_58">#REF!</definedName>
    <definedName name="FHD_P_59">#REF!</definedName>
    <definedName name="FHD_P_6">#REF!</definedName>
    <definedName name="FHD_P_60">#REF!</definedName>
    <definedName name="FHD_P_61">#REF!</definedName>
    <definedName name="FHD_P_62">#REF!</definedName>
    <definedName name="FHD_P_63">#REF!</definedName>
    <definedName name="FHD_P_64">#REF!</definedName>
    <definedName name="FHD_P_65">#REF!</definedName>
    <definedName name="FHD_P_66">#REF!</definedName>
    <definedName name="FHD_P_67">#REF!</definedName>
    <definedName name="FHD_P_68">#REF!</definedName>
    <definedName name="FHD_P_69">#REF!</definedName>
    <definedName name="FHD_P_7">#REF!</definedName>
    <definedName name="FHD_P_70">#REF!</definedName>
    <definedName name="FHD_P_71">#REF!</definedName>
    <definedName name="FHD_P_72">#REF!</definedName>
    <definedName name="FHD_P_73">#REF!</definedName>
    <definedName name="FHD_P_74">#REF!</definedName>
    <definedName name="FHD_P_75">#REF!</definedName>
    <definedName name="FHD_P_76">#REF!</definedName>
    <definedName name="FHD_P_77">#REF!</definedName>
    <definedName name="FHD_P_78">#REF!</definedName>
    <definedName name="FHD_P_79">#REF!</definedName>
    <definedName name="FHD_P_8">#REF!</definedName>
    <definedName name="FHD_P_80">#REF!</definedName>
    <definedName name="FHD_P_81">#REF!</definedName>
    <definedName name="FHD_P_82">#REF!</definedName>
    <definedName name="FHD_P_83">#REF!</definedName>
    <definedName name="FHD_P_84">#REF!</definedName>
    <definedName name="FHD_P_9">#REF!</definedName>
    <definedName name="FHD20_NAME_FORM">#REF!</definedName>
    <definedName name="fil">Титульный!$F$39</definedName>
    <definedName name="fil_flag">Титульный!$F$37</definedName>
    <definedName name="FirstLine">#REF!</definedName>
    <definedName name="flag_publication">Титульный!$F$9</definedName>
    <definedName name="form_type">Титульный!$F$14</definedName>
    <definedName name="form_up_date">Титульный!$F$15</definedName>
    <definedName name="gblnRefreshPForms">TEHSHEET!$G$20</definedName>
    <definedName name="Info_ChngExcludeHelp_1">modInfo!$B$24</definedName>
    <definedName name="Info_DiffExcludeHelp_1">modInfo!$B$17</definedName>
    <definedName name="Info_DiffExcludeHelp_2">modInfo!$B$18</definedName>
    <definedName name="Info_DiffExcludeHelp_3">modInfo!$B$19</definedName>
    <definedName name="Info_DiffExcludeHelp_4">modInfo!$B$20</definedName>
    <definedName name="Info_DiffTarExcludeHelp_1">modInfo!$B$32</definedName>
    <definedName name="Info_DiffTarExcludeHelp_2">modInfo!$B$33</definedName>
    <definedName name="Info_FilFlag">modInfo!$B$1</definedName>
    <definedName name="Info_FxdExcludeHelp_1">modInfo!$B$27</definedName>
    <definedName name="Info_FxdExcludeHelp_2">modInfo!$B$28</definedName>
    <definedName name="Info_InvExcludeHelp_1">modInfo!$B$30</definedName>
    <definedName name="Info_NoUpdates">modInfo!$B$25</definedName>
    <definedName name="Info_PokExcludeHelp_1">modInfo!$B$22</definedName>
    <definedName name="Info_PubExcludeHelp_1">modInfo!$B$11</definedName>
    <definedName name="Info_PublicationWeb">modInfo!$B$11</definedName>
    <definedName name="Info_TerExcludeHelp_1">modInfo!$B$13</definedName>
    <definedName name="Info_TerExcludeHelp_2">modInfo!$B$14</definedName>
    <definedName name="Info_TerExcludeHelp_3">modInfo!$B$15</definedName>
    <definedName name="Info_TitleExcludeHelp_1">modInfo!$B$3</definedName>
    <definedName name="Info_TitleExcludeHelp_2">modInfo!$B$4</definedName>
    <definedName name="Info_TitleExcludeHelp_3">modInfo!$B$5</definedName>
    <definedName name="Info_TitleExcludeHelp_4">modInfo!$B$6</definedName>
    <definedName name="Info_TitleExcludeHelp_5">modInfo!$B$7</definedName>
    <definedName name="Info_TitleExcludeHelp_6">modInfo!$B$8</definedName>
    <definedName name="Info_TitleExcludeHelp_7">modInfo!$B$2</definedName>
    <definedName name="Info_TitleExcludeHelp_8">modInfo!$B$9</definedName>
    <definedName name="Info_TitlePublication">modInfo!$B$2</definedName>
    <definedName name="inn">Титульный!$F$40</definedName>
    <definedName name="Instr_1">#REF!</definedName>
    <definedName name="Instr_2">#REF!</definedName>
    <definedName name="Instr_3">#REF!</definedName>
    <definedName name="Instr_4">#REF!</definedName>
    <definedName name="Instr_5">#REF!</definedName>
    <definedName name="Instr_6">#REF!</definedName>
    <definedName name="Instr_7">#REF!</definedName>
    <definedName name="instr_hyp1">#REF!</definedName>
    <definedName name="instr_hyp2">#REF!</definedName>
    <definedName name="Instruction_region">#REF!</definedName>
    <definedName name="IP_MAIN_DIFFERENTIATION_EVENTS_FLAG">#REF!</definedName>
    <definedName name="IP_MAIN_END_DATE">#REF!</definedName>
    <definedName name="IP_MAIN_LIST_IP_ID">#REF!</definedName>
    <definedName name="IP_MAIN_LIST_NAME_IP">#REF!</definedName>
    <definedName name="IP_MAIN_START_DATE">#REF!</definedName>
    <definedName name="IstPub">Титульный!$F$22</definedName>
    <definedName name="IstPub_ch">Титульный!$F$29</definedName>
    <definedName name="kind_of_cons">#REF!</definedName>
    <definedName name="kind_of_control_method">TEHSHEET!$AB$2:$AB$4</definedName>
    <definedName name="kind_of_data_type">#REF!</definedName>
    <definedName name="kind_of_forms">TEHSHEET!$AD$2:$AD$4</definedName>
    <definedName name="kind_of_fuels">#REF!</definedName>
    <definedName name="kind_of_heat_transfer">#REF!</definedName>
    <definedName name="kind_of_nameforms">TEHSHEET!$AE$2:$AE$4</definedName>
    <definedName name="kind_of_NDS">TEHSHEET!$X$2:$X$7</definedName>
    <definedName name="kind_of_NDS_tariff">TEHSHEET!$Z$2:$Z$3</definedName>
    <definedName name="kind_of_org_type">#REF!</definedName>
    <definedName name="kind_of_power_te_unit">#REF!</definedName>
    <definedName name="kind_of_publication">TEHSHEET!$G$2:$G$3</definedName>
    <definedName name="kind_of_purchase_method">#REF!</definedName>
    <definedName name="kind_of_scheme_in">#REF!</definedName>
    <definedName name="kind_of_unit">TEHSHEET!$H$2:$H$3</definedName>
    <definedName name="kind_of_unit_2">TEHSHEET!$I$2:$I$3</definedName>
    <definedName name="kind_of_volume_te_unit">#REF!</definedName>
    <definedName name="KNE_NAME_FORM">#REF!</definedName>
    <definedName name="kpp">Титульный!$F$41</definedName>
    <definedName name="LINK_RANGE">REESTR_LINK!$B$2:$B$3</definedName>
    <definedName name="list_classTKO">TEHSHEET!$T$2:$T$3</definedName>
    <definedName name="List_H">TEHSHEET!$Q$2:$Q$25</definedName>
    <definedName name="List_M">TEHSHEET!$R$2:$R$61</definedName>
    <definedName name="list_of_tariff">TEHSHEET!$J$2:$J$3</definedName>
    <definedName name="list_typeTKO">TEHSHEET!$V$2:$V$4</definedName>
    <definedName name="List00_checkFill">Титульный!$F$7:$F$53</definedName>
    <definedName name="List00_Fill">Титульный!$F$52</definedName>
    <definedName name="List00_Print">Титульный!$G$4:$K$6</definedName>
    <definedName name="List01_ActivityID">'Перечень тарифов'!$W$9:$W$14</definedName>
    <definedName name="List01_Fill">'Перечень тарифов'!$D$16:$F$19</definedName>
    <definedName name="List01_flag_H1">'Перечень тарифов'!$J$2:$U$2</definedName>
    <definedName name="List01_N_activity">'Перечень тарифов'!$D$9:$D$14</definedName>
    <definedName name="List01_NameTar">'Перечень тарифов'!$I$9:$I$14</definedName>
    <definedName name="List02_Activity">Дифференциация!$E$10:$E$25</definedName>
    <definedName name="List02_class">Дифференциация!$AM$10:$AM$25</definedName>
    <definedName name="List02_Fill">Дифференциация!$D$27:$H$30</definedName>
    <definedName name="List02_flag_H1">Дифференциация!$J$2:$AN$2</definedName>
    <definedName name="List02_flag_V1">Дифференциация!$AP$10:$AP$25</definedName>
    <definedName name="List02_mo">Дифференциация!$Z$10:$Z$25</definedName>
    <definedName name="List02_mr">Дифференциация!$W$10:$W$25</definedName>
    <definedName name="List02_NameTar">Дифференциация!$H$10:$H$25</definedName>
    <definedName name="List02_oktmo">Дифференциация!$AA$10:$AA$25</definedName>
    <definedName name="List02_Ter">Дифференциация!$T$10:$T$25</definedName>
    <definedName name="List02_TO">Дифференциация!$N$10:$N$25</definedName>
    <definedName name="List02_type">Дифференциация!$AG$10:$AG$25</definedName>
    <definedName name="List04_flag_H1">'Форма 4'!$H$3:$BF$3</definedName>
    <definedName name="List05_1_Data">'Форма 1.0.1 | Форма 11'!$F$7:$I$8</definedName>
    <definedName name="List05_Data_1">'Форма 3'!$I$19:$AL$25</definedName>
    <definedName name="List05_Data_2">'Форма 3'!$I$27:$AL$38</definedName>
    <definedName name="List05_Data_3">'Форма 3'!$I$40:$AL$51</definedName>
    <definedName name="List05_Data_4">'Форма 3'!$I$54:$AL$65</definedName>
    <definedName name="List05_Data_5">'Форма 3'!$I$67:$AL$73</definedName>
    <definedName name="List05_Data_6">'Форма 3'!$I$75:$AL$81</definedName>
    <definedName name="List05_flag_H1">'Форма 3'!$H$3:$AL$3</definedName>
    <definedName name="List06_5_MC">#REF!</definedName>
    <definedName name="List07_Date">'Сведения об изменении'!$F$12:$F$13</definedName>
    <definedName name="logical">TEHSHEET!$D$2:$D$3</definedName>
    <definedName name="mail">Титульный!$F$43</definedName>
    <definedName name="MONTH">TEHSHEET!$E$2:$E$13</definedName>
    <definedName name="mr_id">TEHSHEET!$K$2</definedName>
    <definedName name="mr_list">MR_LIST!$A$1</definedName>
    <definedName name="NameOrPr">Титульный!$F$19</definedName>
    <definedName name="NameOrPr_ch">Титульный!$F$26</definedName>
    <definedName name="NameTemplatesInListMO">#REF!</definedName>
    <definedName name="NameTemplatesInTitle">#REF!</definedName>
    <definedName name="NameTemplatesInTitleList">#REF!</definedName>
    <definedName name="NDS">Титульный!$F$34</definedName>
    <definedName name="NO">Титульный!$F$32</definedName>
    <definedName name="numberPr">Титульный!$F$21</definedName>
    <definedName name="numberPr_ch">Титульный!$F$28</definedName>
    <definedName name="org">Титульный!$F$38</definedName>
    <definedName name="Org_Address">Титульный!$F$43:$F$43</definedName>
    <definedName name="ORG_END_DATE">TEHSHEET!$E$17</definedName>
    <definedName name="ORG_INFO_NAME_FORM">#REF!</definedName>
    <definedName name="ORG_INFO_P_NOTE_MAIN">#REF!</definedName>
    <definedName name="Org_main">Титульный!$F$44:$F$44</definedName>
    <definedName name="Org_otv_lico">Титульный!$F$47:$F$50</definedName>
    <definedName name="ORG_START_DATE">TEHSHEET!$D$17</definedName>
    <definedName name="P19_T1_Protect">P5_T1_Protect,P6_T1_Protect,P7_T1_Protect,P8_T1_Protect,P9_T1_Protect,P10_T1_Protect,P11_T1_Protect,P12_T1_Protect,P13_T1_Protect,P14_T1_Protect</definedName>
    <definedName name="P19_T2_Protect">P5_T1_Protect,P6_T1_Protect,P7_T1_Protect,P8_T1_Protect,P9_T1_Protect,P10_T1_Protect,P11_T1_Protect,P12_T1_Protect,P13_T1_Protect,P14_T1_Protect</definedName>
    <definedName name="pDel_Comm">Комментарии!$C$11:$C$12</definedName>
    <definedName name="pDel_ED">ЭД!$C$12:$C$13</definedName>
    <definedName name="pDel_List01_H1">'Перечень тарифов'!$C$9:$C$14</definedName>
    <definedName name="pDel_List01_H2">'Перечень тарифов'!$G$9:$G$14</definedName>
    <definedName name="pDel_List01_V1">'Перечень тарифов'!$N$5:$U$5</definedName>
    <definedName name="pDel_List02_H3">Дифференциация!$L$10:$L$25</definedName>
    <definedName name="pDel_List02_H4">Дифференциация!$R$10:$R$25</definedName>
    <definedName name="pDel_List02_H5">Дифференциация!$U$10:$U$25</definedName>
    <definedName name="pDel_List02_H5_1">Дифференциация!$U$10:$U$25</definedName>
    <definedName name="pDel_List02_H6">Дифференциация!$X$10:$X$25</definedName>
    <definedName name="pDel_List02_H6_1">Дифференциация!$X$10:$X$25</definedName>
    <definedName name="pDel_List02_H7">Дифференциация!$AE$10:$AE$25</definedName>
    <definedName name="pDel_List02_H8">Дифференциация!$AK$10:$AK$25</definedName>
    <definedName name="pDel_List04_V1">'Форма 4'!$H$5:$BF$5</definedName>
    <definedName name="pDel_List05_V1">'Форма 3'!$H$12:$AL$12</definedName>
    <definedName name="pDel_List07">'Сведения об изменении'!$C$12:$C$13</definedName>
    <definedName name="PeriodIsEmptyList">#REF!</definedName>
    <definedName name="pIns_Comm">Комментарии!$E$12</definedName>
    <definedName name="pIns_ED">ЭД!$E$13</definedName>
    <definedName name="pIns_List01_H1">'Перечень тарифов'!$E$14</definedName>
    <definedName name="pIns_List01_V1">'Перечень тарифов'!$U$6</definedName>
    <definedName name="pIns_List02_H1">Дифференциация!$E$25</definedName>
    <definedName name="pIns_List04_H1">'Форма 4'!$E$22</definedName>
    <definedName name="pIns_List04_H2">'Форма 4'!$F$22</definedName>
    <definedName name="pIns_List04_V1">'Форма 4'!$BF$7</definedName>
    <definedName name="pIns_List05_1">'Форма 1.0.1 | Форма 11'!$8:$8</definedName>
    <definedName name="pIns_List05_H1_1">'Форма 3'!$E$25</definedName>
    <definedName name="pIns_List05_H1_2">'Форма 3'!$E$38</definedName>
    <definedName name="pIns_List05_H1_3">'Форма 3'!$E$51</definedName>
    <definedName name="pIns_List05_H1_4">'Форма 3'!$E$65</definedName>
    <definedName name="pIns_List05_H1_5">'Форма 3'!$E$73</definedName>
    <definedName name="pIns_List05_H1_6">'Форма 3'!$E$81</definedName>
    <definedName name="pIns_List05_H2_1">'Форма 3'!$F$25</definedName>
    <definedName name="pIns_List05_H2_2">'Форма 3'!$F$38</definedName>
    <definedName name="pIns_List05_H2_3">'Форма 3'!$F$51</definedName>
    <definedName name="pIns_List05_H2_4">'Форма 3'!$F$65</definedName>
    <definedName name="pIns_List05_H2_5">'Форма 3'!$F$73</definedName>
    <definedName name="pIns_List05_H2_6">'Форма 3'!$F$81</definedName>
    <definedName name="pIns_List05_V1">'Форма 3'!$AL$14</definedName>
    <definedName name="pIns_List07">'Сведения об изменении'!$E$13</definedName>
    <definedName name="pRen_List01_V1">'Перечень тарифов'!$N$1:$U$1</definedName>
    <definedName name="pRen_List04_V1">'Форма 4'!$H$1:$BF$1</definedName>
    <definedName name="pRen_List05_V1">'Форма 3'!$H$1:$AL$1</definedName>
    <definedName name="Print_form">TEHSHEET!$O$2:$O$43</definedName>
    <definedName name="PROCEDURE_TC_NAME_FORM">#REF!</definedName>
    <definedName name="PROT_22">P3_PROT_22,P4_PROT_22,P5_PROT_22</definedName>
    <definedName name="PT_DIFFERENTIATION_CS">#REF!</definedName>
    <definedName name="PT_DIFFERENTIATION_CS_ID">#REF!</definedName>
    <definedName name="PT_DIFFERENTIATION_IST_TE">#REF!</definedName>
    <definedName name="PT_DIFFERENTIATION_IST_TE_ID">#REF!</definedName>
    <definedName name="PT_DIFFERENTIATION_NTAR">#REF!</definedName>
    <definedName name="PT_DIFFERENTIATION_NTAR_ID">#REF!</definedName>
    <definedName name="PT_DIFFERENTIATION_NUM_CS">#REF!</definedName>
    <definedName name="PT_DIFFERENTIATION_NUM_IST_TE">#REF!</definedName>
    <definedName name="PT_DIFFERENTIATION_NUM_NTAR">#REF!</definedName>
    <definedName name="PT_DIFFERENTIATION_NUM_TER">#REF!</definedName>
    <definedName name="PT_DIFFERENTIATION_TER">#REF!</definedName>
    <definedName name="PT_DIFFERENTIATION_TER_ID">#REF!</definedName>
    <definedName name="PT_P_FORM_COLDVSNA_4_NAME_FORM">#REF!</definedName>
    <definedName name="PT_P_FORM_COLDVSNA_5_NAME_FORM">#REF!</definedName>
    <definedName name="PT_P_FORM_HEAT_4_NAME_FORM">#REF!</definedName>
    <definedName name="PT_P_FORM_HEAT_5_NAME_FORM">#REF!</definedName>
    <definedName name="PT_P_FORM_HEAT_7_NAME_FORM">#REF!</definedName>
    <definedName name="PT_P_FORM_HOTVSNA_4_NAME_FORM">#REF!</definedName>
    <definedName name="PT_P_FORM_HOTVSNA_5_NAME_FORM">#REF!</definedName>
    <definedName name="PT_P_FORM_VOTV_4_NAME_FORM">#REF!</definedName>
    <definedName name="PT_P_FORM_VOTV_5_NAME_FORM">#REF!</definedName>
    <definedName name="PT_R_FORM_COLDVSNA_16_NAME_FORM">#REF!</definedName>
    <definedName name="PT_R_FORM_COLDVSNA_17_NAME_FORM">#REF!</definedName>
    <definedName name="PT_R_FORM_HEAT_21_NAME_FORM">#REF!</definedName>
    <definedName name="PT_R_FORM_HEAT_22_NAME_FORM">#REF!</definedName>
    <definedName name="PT_R_FORM_HEAT_23_NAME_FORM">#REF!</definedName>
    <definedName name="PT_R_FORM_HEAT_24_NAME_FORM">#REF!</definedName>
    <definedName name="PT_R_FORM_HOTVSNA_16_NAME_FORM">#REF!</definedName>
    <definedName name="PT_R_FORM_HOTVSNA_17_NAME_FORM">#REF!</definedName>
    <definedName name="PT_R_FORM_VOTV_16_NAME_FORM">#REF!</definedName>
    <definedName name="PT_R_FORM_VOTV_17_NAME_FORM">#REF!</definedName>
    <definedName name="PURCH_NAME_FORM">#REF!</definedName>
    <definedName name="QRE_METHOD_LIST">#REF!</definedName>
    <definedName name="QUARTER">TEHSHEET!$F$2:$F$5</definedName>
    <definedName name="REESTR_LINK_RANGE">REESTR_LINK!$A$2:$C$3</definedName>
    <definedName name="REESTR_VED_RANGE">REESTR_VED!$B$2:$B$7</definedName>
    <definedName name="REESTR_VT_RANGE">REESTR_VT!$B$2:$B$7</definedName>
    <definedName name="REGION">TEHSHEET!$A$2:$A$87</definedName>
    <definedName name="region_name">Титульный!$F$7</definedName>
    <definedName name="ROIV_INFO_NAME">#REF!</definedName>
    <definedName name="ruk_fio">Титульный!$F$44</definedName>
    <definedName name="SAPBEXrevision">1</definedName>
    <definedName name="SAPBEXsysID">"BW2"</definedName>
    <definedName name="SAPBEXwbID">"479GSPMTNK9HM4ZSIVE5K2SH6"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tartDateList">#REF!</definedName>
    <definedName name="sys_id">TEHSHEET!$K$4</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CH_ORG_ID">Титульный!$F$1</definedName>
    <definedName name="TEMPLATE_DATA_POINT_FHD">#REF!</definedName>
    <definedName name="TEMPLATE_GROUP">#REF!</definedName>
    <definedName name="TEMPLATE_NAME_FORM_LIST">#REF!</definedName>
    <definedName name="TEMPLATE_NOTE_POINT_FHD">#REF!</definedName>
    <definedName name="TEMPLATE_NUMBER_FORM_LIST">#REF!</definedName>
    <definedName name="TEMPLATE_NUMBER_POINT_FHD">#REF!</definedName>
    <definedName name="TEMPLATE_ORG_DATA_POINT">#REF!</definedName>
    <definedName name="TEMPLATE_SPHERE">#REF!</definedName>
    <definedName name="TEMPLATE_SPHERE_LIST">#REF!</definedName>
    <definedName name="TEMPLATE_SPHERE_LIST_FOR_NOTE">#REF!</definedName>
    <definedName name="TEMPLATE_SPHERE_RUS">#REF!</definedName>
    <definedName name="TEMPLATE_SPHERE_RUS_2">#REF!</definedName>
    <definedName name="TemplateState">TEHSHEET!$I$17</definedName>
    <definedName name="TERMS_NAME_FORM">#REF!</definedName>
    <definedName name="TERMS_P_1">#REF!</definedName>
    <definedName name="TERRITORY_LIST_ID">#REF!</definedName>
    <definedName name="TERRITORY_MR_LIST">#REF!</definedName>
    <definedName name="TITLE_DATE_CHANGE_PERIOD">#REF!</definedName>
    <definedName name="TITLE_DATE_FIL">#REF!</definedName>
    <definedName name="TITLE_DATE_PR">#REF!</definedName>
    <definedName name="TITLE_DATE_PR_CHANGE">#REF!</definedName>
    <definedName name="TITLE_DIFFERENTIATION_TYPE">#REF!</definedName>
    <definedName name="TITLE_FIL_YEAR">#REF!</definedName>
    <definedName name="TITLE_IP_DETAILED_METHOD_LIST">#REF!</definedName>
    <definedName name="TITLE_IST_PUB">#REF!</definedName>
    <definedName name="TITLE_IST_PUB_CHANGE">#REF!</definedName>
    <definedName name="TITLE_NAME_OR_PR">#REF!</definedName>
    <definedName name="TITLE_NAME_OR_PR_CHANGE">#REF!</definedName>
    <definedName name="TITLE_NUMBER_PR">#REF!</definedName>
    <definedName name="TITLE_NUMBER_PR_CHANGE">#REF!</definedName>
    <definedName name="TITLE_PERIOD_END">#REF!</definedName>
    <definedName name="TITLE_PERIOD_START">#REF!</definedName>
    <definedName name="TitlePr_ch">Титульный!$F$24</definedName>
    <definedName name="TP_NAME_FORM">#REF!</definedName>
    <definedName name="TP_P_A">#REF!</definedName>
    <definedName name="TP_P_B">#REF!</definedName>
    <definedName name="TP_P_G">#REF!</definedName>
    <definedName name="TP_P_NOTE_A">#REF!</definedName>
    <definedName name="TP_P_NOTE_B">#REF!</definedName>
    <definedName name="TP_P_NOTE_G">#REF!</definedName>
    <definedName name="TP_P_NOTE_G_1">#REF!</definedName>
    <definedName name="TP_P_NOTE_V">#REF!</definedName>
    <definedName name="TP_P_NOTE_V_1">#REF!</definedName>
    <definedName name="TP_P_V">#REF!</definedName>
    <definedName name="TP_P_V_1">#REF!</definedName>
    <definedName name="TSphere">TEHSHEET!$M$3</definedName>
    <definedName name="TSphere_full">TEHSHEET!$M$5</definedName>
    <definedName name="TSphere_trans">TEHSHEET!$M$4</definedName>
    <definedName name="UpdStatus">#REF!</definedName>
    <definedName name="VDET_END_DATE">TEHSHEET!$E$20</definedName>
    <definedName name="VDET_START_DATE">TEHSHEET!$D$20</definedName>
    <definedName name="version">Инструкция!$B$3</definedName>
    <definedName name="year_list">TEHSHEET!$C$2:$C$3</definedName>
    <definedName name="й">P1_SCOPE_16_PRT,P2_SCOPE_16_PRT</definedName>
    <definedName name="мрпоп">P1_SCOPE_16_PRT,P2_SCOPE_16_PRT</definedName>
    <definedName name="р">P5_SCOPE_PER_PRT,P6_SCOPE_PER_PRT,P7_SCOPE_PER_PRT,P8_SCOPE_PER_PRT</definedName>
    <definedName name="inn" localSheetId="0">#REF!</definedName>
    <definedName name="kind_of_control_method" localSheetId="0">#REF!</definedName>
    <definedName name="kind_of_NDS" localSheetId="0">#REF!</definedName>
    <definedName name="kpp" localSheetId="0">#REF!</definedName>
    <definedName name="org" localSheetId="0">#REF!</definedName>
    <definedName name="QUARTER" localSheetId="0">#REF!</definedName>
    <definedName name="region_name" localSheetId="0">#REF!</definedName>
    <definedName name="year_list" localSheetId="0">#REF!</definedName>
  </definedNames>
  <calcPr calcId="0" iterate="0" iterateCount="100" iterateDelta="0.001"/>
</workbook>
</file>

<file path=xl/comments1.xml><?xml version="1.0" encoding="utf-8"?>
<comments xmlns="http://schemas.openxmlformats.org/spreadsheetml/2006/main">
  <authors>
    <author>Author</author>
  </authors>
  <commentList>
    <comment ref="E32" authorId="0">
      <text>
        <r>
          <rPr>
            <sz val="9"/>
            <color indexed="81"/>
            <rFont val="Arial"/>
            <family val="2"/>
          </rPr>
          <t>ОСН - Общая система налогообложения
УСН - Упрощённая система налогообложения
ЕСХН - Единый сельскохозяйственный налог
ПСН - Патентная система налогообложения
НПД - Налог на профессиональный доход</t>
        </r>
      </text>
    </comment>
  </commentList>
</comments>
</file>

<file path=xl/sharedStrings.xml><?xml version="1.0" encoding="utf-8"?>
<sst xmlns="http://schemas.openxmlformats.org/spreadsheetml/2006/main" count="3884" uniqueCount="1109">
  <si>
    <t xml:space="preserve"> (требуется обновление)</t>
  </si>
  <si>
    <t>Код отчёта: PP109.OPEN.INFO.PRICE.TKO.EIAS</t>
  </si>
  <si>
    <t>Версия отчёта: 1.0.4</t>
  </si>
  <si>
    <t>Показатели, подлежащие раскрытию в области обращения с твердыми коммунальными отходами (цены и тарифы)</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</si>
  <si>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</si>
  <si>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</si>
  <si>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</si>
  <si>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</si>
  <si>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</si>
  <si>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</si>
  <si>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</si>
  <si>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</si>
  <si>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</si>
  <si>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</si>
  <si>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Субъект РФ</t>
  </si>
  <si>
    <t>Ханты-Мансийский автономный округ</t>
  </si>
  <si>
    <t>Отсутствует Интернет в границах территории МО, где организация осуществляет регулируемые виды деятельности</t>
  </si>
  <si>
    <t>нет</t>
  </si>
  <si>
    <t>Начало_x000D_
периода регулирования</t>
  </si>
  <si>
    <t>Окончание_x000D_
периода регулирования</t>
  </si>
  <si>
    <t>Тип отчета</t>
  </si>
  <si>
    <t>первичное раскрытие информации</t>
  </si>
  <si>
    <t>Дата внесения изменений в информацию, подлежащую раскрытию</t>
  </si>
  <si>
    <t>Дата периода регулирования, с которой вводятся изменения в тарифы</t>
  </si>
  <si>
    <t>Первичное предложение по тарифам</t>
  </si>
  <si>
    <t>Наименование органа регулирования, принявшего решение об утверждении тарифов</t>
  </si>
  <si>
    <t>Региональная служба по тарифам ХМАО-Югры</t>
  </si>
  <si>
    <t>Дата документа об утверждении тарифов</t>
  </si>
  <si>
    <t>Номер документа об утверждении тарифов</t>
  </si>
  <si>
    <t>77-нп</t>
  </si>
  <si>
    <t>Источник официального опубликования решения</t>
  </si>
  <si>
    <t>«Официальном интернет-портале правовой информации» (www.pravo.gov.ru) 15.12.2025</t>
  </si>
  <si>
    <t>Изменение тарифов</t>
  </si>
  <si>
    <t>Наименование органа регулирования, принявшего решение об изменении тарифов</t>
  </si>
  <si>
    <t>Дата принятия решения об изменении тарифов</t>
  </si>
  <si>
    <t>Номер принятия решения об изменении тарифов</t>
  </si>
  <si>
    <t>Система налогообложения</t>
  </si>
  <si>
    <t>ОСН</t>
  </si>
  <si>
    <t>НДС (отметка об учтенном НДС)</t>
  </si>
  <si>
    <t>тариф указан без НДС</t>
  </si>
  <si>
    <t>Является ли данное юридическое лицо подразделением (филиалом) другой организации</t>
  </si>
  <si>
    <t>Наименование организации</t>
  </si>
  <si>
    <t>АО "Югорская Коммунальная Эксплуатирующая Компания - Белоярский"</t>
  </si>
  <si>
    <t>Наименование филиала</t>
  </si>
  <si>
    <t>ИНН</t>
  </si>
  <si>
    <t>8611008230</t>
  </si>
  <si>
    <t>КПП</t>
  </si>
  <si>
    <t>861101001</t>
  </si>
  <si>
    <t>Почтовый адрес регулируемой организации</t>
  </si>
  <si>
    <t xml:space="preserve">628162, г.Белоярский 3 микр, д.27А
</t>
  </si>
  <si>
    <t>Фамилия, имя, отчество руководителя</t>
  </si>
  <si>
    <t xml:space="preserve">Тарасов Сергей Владимирович
</t>
  </si>
  <si>
    <t>Ответственный за составление формы</t>
  </si>
  <si>
    <t>Фамилия, имя, отчество</t>
  </si>
  <si>
    <t>Должность</t>
  </si>
  <si>
    <t xml:space="preserve">Директор
</t>
  </si>
  <si>
    <t>(код) номер телефона</t>
  </si>
  <si>
    <t xml:space="preserve">(34670) 2-14-77
</t>
  </si>
  <si>
    <t>e-mail</t>
  </si>
  <si>
    <t xml:space="preserve">ukekbel@mail.ru
</t>
  </si>
  <si>
    <t>Перечень тарифов в области обращения с твердыми коммунальными отходами</t>
  </si>
  <si>
    <t>№ п/п</t>
  </si>
  <si>
    <t>Вид деятельности</t>
  </si>
  <si>
    <t>Вид тарифа</t>
  </si>
  <si>
    <t>×</t>
  </si>
  <si>
    <t>Наименование тарифа</t>
  </si>
  <si>
    <t>1</t>
  </si>
  <si>
    <t>2</t>
  </si>
  <si>
    <t>3</t>
  </si>
  <si>
    <t>4</t>
  </si>
  <si>
    <t/>
  </si>
  <si>
    <t>0</t>
  </si>
  <si>
    <t>Захоронение твердых коммунальных отходов</t>
  </si>
  <si>
    <t>руб./м куб. без НДС</t>
  </si>
  <si>
    <t>4189708</t>
  </si>
  <si>
    <t>руб./тонна без НДС</t>
  </si>
  <si>
    <t>fdif</t>
  </si>
  <si>
    <t>fdif_e</t>
  </si>
  <si>
    <t>fdif_1</t>
  </si>
  <si>
    <t>fmr</t>
  </si>
  <si>
    <t>fmo</t>
  </si>
  <si>
    <t>Дифференциация тарифов в области обращения с твердыми коммунальными отходами</t>
  </si>
  <si>
    <t>Дифференциация по технологическим особенностям</t>
  </si>
  <si>
    <t>Дифференциация по территории оказания услуг</t>
  </si>
  <si>
    <t>Дифференциация по виду твердых коммунальных отходов</t>
  </si>
  <si>
    <t>Дифференциация по классу опасности твердых коммунальных отходов</t>
  </si>
  <si>
    <t>Комментарий</t>
  </si>
  <si>
    <t>Дифференциация, да/нет</t>
  </si>
  <si>
    <t>Описание</t>
  </si>
  <si>
    <t>Муниципальный район</t>
  </si>
  <si>
    <t>Муниципальное образование</t>
  </si>
  <si>
    <t>ОКТМО</t>
  </si>
  <si>
    <t>Значение</t>
  </si>
  <si>
    <t>Тарифы</t>
  </si>
  <si>
    <t>Прочие показатели</t>
  </si>
  <si>
    <t>5.1</t>
  </si>
  <si>
    <t>5.2</t>
  </si>
  <si>
    <t>5.3</t>
  </si>
  <si>
    <t>6.1</t>
  </si>
  <si>
    <t>6.2</t>
  </si>
  <si>
    <t>6.3</t>
  </si>
  <si>
    <t>6.4</t>
  </si>
  <si>
    <t>6.5</t>
  </si>
  <si>
    <t>6.6</t>
  </si>
  <si>
    <t>7.1</t>
  </si>
  <si>
    <t>7.2</t>
  </si>
  <si>
    <t>7.3</t>
  </si>
  <si>
    <t>8.1</t>
  </si>
  <si>
    <t>8.2</t>
  </si>
  <si>
    <t>8.3</t>
  </si>
  <si>
    <t>9</t>
  </si>
  <si>
    <t>Белоярский район</t>
  </si>
  <si>
    <t>Белоярский муниципальный район</t>
  </si>
  <si>
    <t>71811000</t>
  </si>
  <si>
    <t>d</t>
  </si>
  <si>
    <t>fa</t>
  </si>
  <si>
    <t>fha</t>
  </si>
  <si>
    <r>
      <t>Форма 1.0.1 Основные параметры раскрываемой информации</t>
    </r>
    <r>
      <rPr>
        <charset val="204"/>
        <family val="2"/>
        <rFont val="Tahoma"/>
        <sz val="10"/>
        <vertAlign val="superscript"/>
      </rPr>
      <t xml:space="preserve"> 1</t>
    </r>
  </si>
  <si>
    <t>Параметры формы</t>
  </si>
  <si>
    <t>Описание параметров формы</t>
  </si>
  <si>
    <t>Наименование параметра</t>
  </si>
  <si>
    <t>Информация</t>
  </si>
  <si>
    <t>Дата заполнения/внесения изменений</t>
  </si>
  <si>
    <t>Указывается календарная дата первичного заполнения или внесения изменений в форму в виде «ДД.ММ.ГГГГ».</t>
  </si>
  <si>
    <r>
      <t xml:space="preserve">  </t>
    </r>
    <r>
      <rPr>
        <charset val="204"/>
        <family val="2"/>
        <rFont val="Tahoma"/>
        <sz val="9"/>
        <vertAlign val="superscript"/>
      </rPr>
      <t>1</t>
    </r>
    <r>
      <rPr>
        <charset val="204"/>
        <family val="2"/>
        <rFont val="Tahoma"/>
        <sz val="9"/>
      </rPr>
      <t xml:space="preserve"> Информация размещается при раскрытии информации по каждой из форм.</t>
    </r>
  </si>
  <si>
    <t>5</t>
  </si>
  <si>
    <t>fn</t>
  </si>
  <si>
    <t>fd1</t>
  </si>
  <si>
    <t>fn1</t>
  </si>
  <si>
    <t>fd2</t>
  </si>
  <si>
    <t>fp</t>
  </si>
  <si>
    <t>Форма 3. Информация о предельных тарифах в области обращения с твердыми коммунальными отходами _x000D_
(в случае если организация осуществляет регулируемые виды деятельности)</t>
  </si>
  <si>
    <t>Дифференциация</t>
  </si>
  <si>
    <t>Единица измерения</t>
  </si>
  <si>
    <t>Период действия предельного тарифа</t>
  </si>
  <si>
    <t>Добавить период</t>
  </si>
  <si>
    <t>Параметр дифференциации тарифа</t>
  </si>
  <si>
    <t>Значение параметра дифференциации тарифа</t>
  </si>
  <si>
    <t>Наличие периода действия предельного тарифа</t>
  </si>
  <si>
    <t>Период действия</t>
  </si>
  <si>
    <t>Ссылка на документ</t>
  </si>
  <si>
    <t>дата начала</t>
  </si>
  <si>
    <t>дата окончания</t>
  </si>
  <si>
    <t>Установленные долгосрочные параметры регулирования тарифов (в случае если их установление предусмотрено выбранным методов регулирования тарифов)</t>
  </si>
  <si>
    <t>Долгосрочные параметры регулирования указываются в колонке «Ссылка на документ» в виде ссылки на документ, предварительно загруженный в хранилище файлов ФГИС ЕИАС._x000D_
В случае дифференциации долгосрочных параметров регулирования информация по каждому из них указывается отдельно._x000D_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долгосрочных параметров регулирования по периодам действия тарифа информация по ним указывается в отдельных колонках.</t>
  </si>
  <si>
    <t>1.1</t>
  </si>
  <si>
    <t>Указывается наименование вида тарифа в соответствии с видами тарифов в области обращения с твердыми коммунальными отходами, предусмотренных законодательством в области обращения с твердыми коммунальными отходами._x000D_
В случае подачи предложения по нескольким видам тарифов информация по каждому из них указывается отдельно.</t>
  </si>
  <si>
    <t>наименование тарифа</t>
  </si>
  <si>
    <t>да</t>
  </si>
  <si>
    <t>"Приказ Региональной службы по тарифам Ханты-Мансийского автономного округа-Югры №77-нп от 04.12.2025 г. "Об установлении предельных тарифов в области обращения с твердыми коммунальными отходами"</t>
  </si>
  <si>
    <t>https://portal.eias.ru/Portal/DownloadPage.aspx?type=12&amp;guid=b17d7f66-418c-4459-ab96-19b6cf270e67</t>
  </si>
  <si>
    <t>В колонке «Значение параметра дифференциации» указывается наименование тарифа в случае подачи предложения по нескольким тарифам._x000D_
В случае наличия нескольких тарифов информация по ним указывается в отдельных строках.</t>
  </si>
  <si>
    <t>технологическая особенность</t>
  </si>
  <si>
    <t>без дифференциации</t>
  </si>
  <si>
    <t>В колонке «Значение параметра дифференциации» указывается наименование технологической особенности в соответствии с территориальной схемой обращения с отходами при наличии дифференциации тарифа по данному признаку._x000D_
В случае дифференциации тарифов по технологическим особенностям в соответствии с территориальной схемой обращения с отходами информация указывается в отдельных строках.</t>
  </si>
  <si>
    <t>территория оказания услуг</t>
  </si>
  <si>
    <t>В колонке «Значение параметра дифференциации» 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</si>
  <si>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вид твердых коммунальных отходов</t>
  </si>
  <si>
    <t>В колонке «Значение параметра дифференциации» указывается вид твердых коммунальных отходов при наличии дифференциации тарифа по виду твердых коммунальных отходов._x000D_
Значение вида твердых коммунальных отходов выбирается из перечня: сортированные, несортированные, крупногабаритные._x000D_
В случае дифференциации тарифа по виду твердых коммунальных отходов информация указывается в отдельных строках.</t>
  </si>
  <si>
    <t xml:space="preserve">класс опасности твердых коммунальных отходов </t>
  </si>
  <si>
    <t>В колонке «Значение параметра дифференциации» указывается класс опасности твердых коммунальных отходов при наличии дифференциации тарифа по классу опасности твердых коммунальных отходов._x000D_
Значение класса опасности твердых коммунальных отходов выбирается из перечня: I, II, III, IV, V._x000D_
В случае дифференциации тарифа по классу опасности твердых коммунальных отходов информация указывается в отдельных строках.</t>
  </si>
  <si>
    <t>тыс. руб.</t>
  </si>
  <si>
    <t>Годовой объем (масса) твердых коммунальных отходов, принятый в расчет при установлении предельных тарифов</t>
  </si>
  <si>
    <t>Годовой объем (масса) принятых твердых коммунальных отходов указываются в колонке «Информация»._x000D_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годового объема (массы) принятых твердых коммунальных отходов по периодам действия тарифа информация по ним указывается в отдельных колонках.</t>
  </si>
  <si>
    <t>2.1</t>
  </si>
  <si>
    <t>куб. м</t>
  </si>
  <si>
    <t>тонна</t>
  </si>
  <si>
    <t>Форма 4. Информация о предельных тарифах в области обращения с твердыми коммунальными отходами_x000D_
(в случае если организация осуществляет регулируемые виды деятельности)</t>
  </si>
  <si>
    <t>Величина тарифа</t>
  </si>
  <si>
    <t>Указывается наименование вида предельного тарифа в соответствии законодательством в области обращения с твердыми коммунальными отходами._x000D_
В случае подачи предложения по нескольким видам предельных тарифов информация по каждому из них указывается отдельно.</t>
  </si>
  <si>
    <t>руб./куб. м</t>
  </si>
  <si>
    <t>Указывается наименование предельного тарифа в случае подачи предложения по нескольким тарифам._x000D_
В случае наличия нескольких предельных тарифов информация по ним указывается в отдельных строках.</t>
  </si>
  <si>
    <t>Указывается наименование технологической особенности в соответствии с территориальной схемой обращения с отходами при наличии дифференциации тарифа по данному признаку._x000D_
В случае дифференциации тарифов по технологическим особенностям в соответствии с территориальной схемой обращения с отходами информация указывается в отдельных строках.</t>
  </si>
  <si>
    <t>Указывается наименование территории действия предельного тарифа при наличии дифференциации тарифа по территориальному признаку._x000D_
В случае дифференциации предельных тарифов по территориальному признаку информация по ним указывается в отдельных строках.</t>
  </si>
  <si>
    <t>Указывается вид твердых коммунальных отходов при наличии дифференциации тарифа по виду твердых коммунальных отходов._x000D_
Значение вида твердых коммунальных отходов выбирается из перечня:_x000D_
- сортированные;_x000D_
- несортированные;_x000D_
- крупногабаритные._x000D_
В случае дифференциации тарифа по виду твердых коммунальных отходов информация указывается в отдельных строках.</t>
  </si>
  <si>
    <t>Указывается класс опасности твердых коммунальных отходов при наличии дифференциации тарифа по классу опасности твердых коммунальных отходов._x000D_
Значение класса опасности твердых коммунальных отходов выбирается из перечня:_x000D_
- IV;_x000D_
- V._x000D_
В случае дифференциации предельного тарифа по классу опасности твердых коммунальных отходов информация указывается в отдельных строках._x000D_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предельных тарифов по периодам действия информация по ним указывается в отдельных колонках.</t>
  </si>
  <si>
    <t>1.2</t>
  </si>
  <si>
    <t>руб./тонна</t>
  </si>
  <si>
    <t>В случае представления организацией в региональный орган регулирования (орган местного самоуправления) иных документов и материалов, не предусмотренных перечнем обосновывающих материалов, прилагаемых к заявлению об установлении предельных тарифов, предусмотренным правилами регулирования тарифов в сфере обращения с твердыми коммунальными отходами, утвержденными Правительством Российской Федерации, указанная информация в части, содержащейся в таких документах и материалах, раскрывается организацией в данной форме в течение 7 дней со дня их представления в региональный орган регулирования (орган местного самоуправления).</t>
  </si>
  <si>
    <r>
      <t xml:space="preserve">Информация о предоставлении электронного документа в исполнительный орган субъекта Российской Федерации в области государственного регулирования цен (тарифов) </t>
    </r>
    <r>
      <rPr>
        <charset val="204"/>
        <family val="2"/>
        <rFont val="Tahoma"/>
        <sz val="9"/>
        <vertAlign val="superscript"/>
      </rPr>
      <t>2</t>
    </r>
  </si>
  <si>
    <t>Данные электронного документа, подписанного усиленной квалифицированной электронной подписью уполномоченного представителя регулируемой организации</t>
  </si>
  <si>
    <t>Название документа</t>
  </si>
  <si>
    <t>Исходящий номер</t>
  </si>
  <si>
    <t>Дата отправления</t>
  </si>
  <si>
    <t>6</t>
  </si>
  <si>
    <t>7</t>
  </si>
  <si>
    <t>8</t>
  </si>
  <si>
    <t>В колонке "Дата отправления" дата указывается в виде «ДД.ММ.ГГГГ»._x000D_
В колонке «Ссылка на документ» указывается ссылка на электронный документ, подписанный усиленной квалифицированной электронной подписью уполномоченного представителя регулируемой организации, предварительно загруженный в хранилище файлов ФГИС ЕИАС.</t>
  </si>
  <si>
    <t>Добавить строку</t>
  </si>
  <si>
    <r>
      <rPr>
        <charset val="204"/>
        <family val="2"/>
        <rFont val="Tahoma"/>
        <sz val="9"/>
        <vertAlign val="superscript"/>
      </rPr>
      <t>2</t>
    </r>
    <r>
      <rPr>
        <charset val="204"/>
        <family val="2"/>
        <rFont val="Tahoma"/>
        <sz val="9"/>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</si>
  <si>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Сведения об изменениях в первоначально опубликованной информации</t>
  </si>
  <si>
    <t>Сведения</t>
  </si>
  <si>
    <t>Дата внесения изменений</t>
  </si>
  <si>
    <t>Комментарии</t>
  </si>
  <si>
    <t>Добавить</t>
  </si>
  <si>
    <t>Расчетные листы</t>
  </si>
  <si>
    <t>Скрытые листы</t>
  </si>
  <si>
    <t>Инструкция</t>
  </si>
  <si>
    <t>modList00</t>
  </si>
  <si>
    <t>Лог обновления</t>
  </si>
  <si>
    <t>modList01</t>
  </si>
  <si>
    <t>Титульный</t>
  </si>
  <si>
    <t>modList02</t>
  </si>
  <si>
    <t>Перечень тарифов</t>
  </si>
  <si>
    <t>AllSheetsInThisWorkbook</t>
  </si>
  <si>
    <t>TEHSHEET</t>
  </si>
  <si>
    <t>Форма 1.0.1 | Форма 11</t>
  </si>
  <si>
    <t>et_union_hor</t>
  </si>
  <si>
    <t>Форма 11</t>
  </si>
  <si>
    <t>modReestr</t>
  </si>
  <si>
    <t>Форма 12</t>
  </si>
  <si>
    <t>modList07</t>
  </si>
  <si>
    <t>Форма 1.0.2</t>
  </si>
  <si>
    <t>modfrmRezimChoose</t>
  </si>
  <si>
    <t>Сведения об изменении</t>
  </si>
  <si>
    <t>modCheckCyan</t>
  </si>
  <si>
    <t>modInfo</t>
  </si>
  <si>
    <t>Проверка</t>
  </si>
  <si>
    <t>modList03</t>
  </si>
  <si>
    <t>et_union_vert</t>
  </si>
  <si>
    <t>modHTTP</t>
  </si>
  <si>
    <t>modfrmRegion</t>
  </si>
  <si>
    <t>MR_LIST</t>
  </si>
  <si>
    <t>REESTR_VED</t>
  </si>
  <si>
    <t>REESTR_VT</t>
  </si>
  <si>
    <t>dblList01</t>
  </si>
  <si>
    <t>dblList02</t>
  </si>
  <si>
    <t>dblList04</t>
  </si>
  <si>
    <t>modList04_1</t>
  </si>
  <si>
    <t>modList04</t>
  </si>
  <si>
    <t>dblList05</t>
  </si>
  <si>
    <t>dblList07</t>
  </si>
  <si>
    <t>modList05_1</t>
  </si>
  <si>
    <t>modList05</t>
  </si>
  <si>
    <t>modfrmReestrObj</t>
  </si>
  <si>
    <t>modProv</t>
  </si>
  <si>
    <t>modfrmReestr</t>
  </si>
  <si>
    <t>modUpdTemplMain</t>
  </si>
  <si>
    <t>REESTR_ORG</t>
  </si>
  <si>
    <t>modClassifierValidate</t>
  </si>
  <si>
    <t>modHyp</t>
  </si>
  <si>
    <t>modfrmDateChoose</t>
  </si>
  <si>
    <t>modComm</t>
  </si>
  <si>
    <t>modThisWorkbook</t>
  </si>
  <si>
    <t>REESTR_MO</t>
  </si>
  <si>
    <t>modfrmReestrMR</t>
  </si>
  <si>
    <t>modServiceModule</t>
  </si>
  <si>
    <t>modfrmCheckUpdates</t>
  </si>
  <si>
    <t>REESTR_DS</t>
  </si>
  <si>
    <t>REESTR_CHS</t>
  </si>
  <si>
    <t>REESTR_LINK</t>
  </si>
  <si>
    <t>REGION</t>
  </si>
  <si>
    <t>year_list</t>
  </si>
  <si>
    <t>logical</t>
  </si>
  <si>
    <t>Месяц_x000D_
(MONTH)</t>
  </si>
  <si>
    <t>Квартал_x000D_
(QUARTER)</t>
  </si>
  <si>
    <t>Месяц_x000D_
(kind_of_publication)</t>
  </si>
  <si>
    <t>Единица измерения_x000D_
/kind_of_unit/</t>
  </si>
  <si>
    <t>Единица измерения 2_x000D_
/kind_of_unit_2/</t>
  </si>
  <si>
    <t>Вид тарифа_x000D_
/list_of_tariff/</t>
  </si>
  <si>
    <t>mr_id</t>
  </si>
  <si>
    <t>версия шаблона_x000D_
 (DocProp_Version)</t>
  </si>
  <si>
    <t>0.1</t>
  </si>
  <si>
    <r>
      <rPr>
        <b/>
        <charset val="204"/>
        <family val="2"/>
        <rFont val="Tahoma"/>
        <sz val="9"/>
      </rPr>
      <t>Тип отчета</t>
    </r>
    <r>
      <rPr>
        <charset val="204"/>
        <color rgb="FF000000"/>
        <family val="2"/>
        <rFont val="Tahoma"/>
        <sz val="9"/>
      </rPr>
      <t xml:space="preserve">_x000D_
data_type</t>
    </r>
  </si>
  <si>
    <t>Print_form</t>
  </si>
  <si>
    <t>List_H</t>
  </si>
  <si>
    <t>List_M</t>
  </si>
  <si>
    <r>
      <t xml:space="preserve">класс опасности ТКО_x000D_
</t>
    </r>
    <r>
      <rPr>
        <charset val="204"/>
        <family val="2"/>
        <rFont val="Tahoma"/>
        <sz val="10"/>
      </rPr>
      <t>/list_classTKO/</t>
    </r>
  </si>
  <si>
    <r>
      <t xml:space="preserve">вид ТКО_x000D_
</t>
    </r>
    <r>
      <rPr>
        <charset val="204"/>
        <family val="2"/>
        <rFont val="Tahoma"/>
        <sz val="10"/>
      </rPr>
      <t>/list_typeTKO/</t>
    </r>
  </si>
  <si>
    <r>
      <t xml:space="preserve">Режим налогообложения_x000D_
</t>
    </r>
    <r>
      <rPr>
        <charset val="204"/>
        <family val="2"/>
        <rFont val="Tahoma"/>
        <sz val="10"/>
      </rPr>
      <t>/kind_of_NDS/</t>
    </r>
  </si>
  <si>
    <r>
      <t xml:space="preserve">НДС для общего режима налогообложения_x000D_
</t>
    </r>
    <r>
      <rPr>
        <charset val="204"/>
        <family val="2"/>
        <rFont val="Tahoma"/>
        <sz val="10"/>
      </rPr>
      <t>/kind_of_NDS_tariff/</t>
    </r>
  </si>
  <si>
    <r>
      <t xml:space="preserve">Метод регулирования_x000D_
</t>
    </r>
    <r>
      <rPr>
        <charset val="204"/>
        <family val="2"/>
        <rFont val="Tahoma"/>
        <sz val="10"/>
      </rPr>
      <t>/kind_of_control_method/</t>
    </r>
  </si>
  <si>
    <t>Перечень форм_x000D_
(kind_of_forms)</t>
  </si>
  <si>
    <t>Алтайский край</t>
  </si>
  <si>
    <t>январь</t>
  </si>
  <si>
    <t>I квартал</t>
  </si>
  <si>
    <t>На официальном сайте организации</t>
  </si>
  <si>
    <t>код шаблона_x000D_
(DocProp_TemplateCode)</t>
  </si>
  <si>
    <t>JKH.OPEN.INFO.REQUEST.TKO.564</t>
  </si>
  <si>
    <t>Форма 1.1</t>
  </si>
  <si>
    <t>00</t>
  </si>
  <si>
    <t>IV</t>
  </si>
  <si>
    <t>несортированные</t>
  </si>
  <si>
    <t>тариф указан с НДС для плательщиков НДС</t>
  </si>
  <si>
    <t>метод экономически обоснованных расходов (затрат)</t>
  </si>
  <si>
    <t>Форма 1.0.1</t>
  </si>
  <si>
    <t>Основные параметры раскрываемой информации</t>
  </si>
  <si>
    <t>Амурская область</t>
  </si>
  <si>
    <t>февраль</t>
  </si>
  <si>
    <t>II квартал</t>
  </si>
  <si>
    <t>На сайте регулирующего органа</t>
  </si>
  <si>
    <t>Без дифференциации</t>
  </si>
  <si>
    <t>sys_id</t>
  </si>
  <si>
    <t>сфера_x000D_
(TSphere)</t>
  </si>
  <si>
    <t>ТС</t>
  </si>
  <si>
    <t>изменения в раскрытой ранее информации</t>
  </si>
  <si>
    <t>Форма 1.2</t>
  </si>
  <si>
    <t>01</t>
  </si>
  <si>
    <t>V</t>
  </si>
  <si>
    <t>сортированные</t>
  </si>
  <si>
    <t>УСН</t>
  </si>
  <si>
    <t>тариф указан без НДС для плательщиков НДС</t>
  </si>
  <si>
    <t>метод индексации</t>
  </si>
  <si>
    <t>Форма 5.6.1</t>
  </si>
  <si>
    <t>Информация о предложении тарифов в области обращения с твердыми коммунальными отходами на очередной период регулирования</t>
  </si>
  <si>
    <t>Архангельская область</t>
  </si>
  <si>
    <t>март</t>
  </si>
  <si>
    <t>III квартал</t>
  </si>
  <si>
    <t>сфера(латиница)_x000D_
(TSphere_trans)</t>
  </si>
  <si>
    <t>WARM</t>
  </si>
  <si>
    <t>Форма 1.3</t>
  </si>
  <si>
    <t>02</t>
  </si>
  <si>
    <t>крупногабаритные</t>
  </si>
  <si>
    <t>ЕСХН</t>
  </si>
  <si>
    <t>метод доходности инвестированного капитала</t>
  </si>
  <si>
    <t>Форма 5.6.2</t>
  </si>
  <si>
    <t>Информация о предложении величин тарифов в области обращения с твердыми коммунальными отходами</t>
  </si>
  <si>
    <t>Астраханская область</t>
  </si>
  <si>
    <t>апрель</t>
  </si>
  <si>
    <t>IV квартал</t>
  </si>
  <si>
    <t>сфера расширено_x000D_
(TSphere_full)</t>
  </si>
  <si>
    <t>Форма 1.4</t>
  </si>
  <si>
    <t>03</t>
  </si>
  <si>
    <t>ПСН</t>
  </si>
  <si>
    <t>Белгородская область</t>
  </si>
  <si>
    <t>май</t>
  </si>
  <si>
    <t>Форма 1.5</t>
  </si>
  <si>
    <t>04</t>
  </si>
  <si>
    <t>НПД</t>
  </si>
  <si>
    <t>Брянская область</t>
  </si>
  <si>
    <t>июнь</t>
  </si>
  <si>
    <t>Форма 1.6</t>
  </si>
  <si>
    <t>05</t>
  </si>
  <si>
    <t>смешанное налогообложение</t>
  </si>
  <si>
    <t>Владимирская область</t>
  </si>
  <si>
    <t>июль</t>
  </si>
  <si>
    <t>true</t>
  </si>
  <si>
    <t>Форма 1.7</t>
  </si>
  <si>
    <t>06</t>
  </si>
  <si>
    <t>Волгоградская область</t>
  </si>
  <si>
    <t>август</t>
  </si>
  <si>
    <t>Форма 1.8</t>
  </si>
  <si>
    <t>07</t>
  </si>
  <si>
    <t>Вологодская область</t>
  </si>
  <si>
    <t>сентябрь</t>
  </si>
  <si>
    <t>Форма 1.9</t>
  </si>
  <si>
    <t>08</t>
  </si>
  <si>
    <t>Воронежская область</t>
  </si>
  <si>
    <t>октябрь</t>
  </si>
  <si>
    <t>https://appsrv.regportal-tariff.ru/procwsxls/</t>
  </si>
  <si>
    <t>Форма 1.10</t>
  </si>
  <si>
    <t>09</t>
  </si>
  <si>
    <t>г.Байконур</t>
  </si>
  <si>
    <t>ноябрь</t>
  </si>
  <si>
    <t>Форма 1.11</t>
  </si>
  <si>
    <t>10</t>
  </si>
  <si>
    <t>г. Москва</t>
  </si>
  <si>
    <t>декабрь</t>
  </si>
  <si>
    <t>Форма 1.12</t>
  </si>
  <si>
    <t>11</t>
  </si>
  <si>
    <t>г.Санкт-Петербург</t>
  </si>
  <si>
    <t>Форма 2.1</t>
  </si>
  <si>
    <t>12</t>
  </si>
  <si>
    <t>г.Севастополь</t>
  </si>
  <si>
    <t>Форма 2.2</t>
  </si>
  <si>
    <t>13</t>
  </si>
  <si>
    <t>Еврейская автономная область</t>
  </si>
  <si>
    <t>Текущая дата</t>
  </si>
  <si>
    <t>TemplateState</t>
  </si>
  <si>
    <t>Форма 2.3</t>
  </si>
  <si>
    <t>14</t>
  </si>
  <si>
    <t>Забайкальский край</t>
  </si>
  <si>
    <t>Организация</t>
  </si>
  <si>
    <t>19.11.2018 18:50:06</t>
  </si>
  <si>
    <t>DIFF_FILLED</t>
  </si>
  <si>
    <t>Форма 2.4</t>
  </si>
  <si>
    <t>15</t>
  </si>
  <si>
    <t>Ивановская область</t>
  </si>
  <si>
    <t>Форма 2.5</t>
  </si>
  <si>
    <t>16</t>
  </si>
  <si>
    <t>Иркутская область</t>
  </si>
  <si>
    <t>Признак изменения данных на листе Доступ к товарам и услугам</t>
  </si>
  <si>
    <t>CROSSES</t>
  </si>
  <si>
    <t>Форма 2.6</t>
  </si>
  <si>
    <t>17</t>
  </si>
  <si>
    <t>Кабардино-Балкарская республика</t>
  </si>
  <si>
    <t>Виды деятельности</t>
  </si>
  <si>
    <t>Форма 2.7</t>
  </si>
  <si>
    <t>18</t>
  </si>
  <si>
    <t>Калининградская область</t>
  </si>
  <si>
    <t>Форма 2.8</t>
  </si>
  <si>
    <t>19</t>
  </si>
  <si>
    <t>Калужская область</t>
  </si>
  <si>
    <t>Форма 2.9</t>
  </si>
  <si>
    <t>20</t>
  </si>
  <si>
    <t>Камчатский край</t>
  </si>
  <si>
    <t>Форма 2.10</t>
  </si>
  <si>
    <t>21</t>
  </si>
  <si>
    <t>Карачаево-Черкесская республика</t>
  </si>
  <si>
    <t>Форма 2.11</t>
  </si>
  <si>
    <t>22</t>
  </si>
  <si>
    <t>Кемеровская область</t>
  </si>
  <si>
    <t>Форма 2.12</t>
  </si>
  <si>
    <t>23</t>
  </si>
  <si>
    <t>Кировская область</t>
  </si>
  <si>
    <t>Форма 2.13</t>
  </si>
  <si>
    <t>24</t>
  </si>
  <si>
    <t>Костромская область</t>
  </si>
  <si>
    <t>Форма 2.14</t>
  </si>
  <si>
    <t>25</t>
  </si>
  <si>
    <t>Краснодарский край</t>
  </si>
  <si>
    <t>Форма 3.1</t>
  </si>
  <si>
    <t>26</t>
  </si>
  <si>
    <t>Красноярский край</t>
  </si>
  <si>
    <t>Форма 3.2</t>
  </si>
  <si>
    <t>27</t>
  </si>
  <si>
    <t>Курганская область</t>
  </si>
  <si>
    <t>Форма 3.3</t>
  </si>
  <si>
    <t>28</t>
  </si>
  <si>
    <t>Курская область</t>
  </si>
  <si>
    <t>Форма 3.4</t>
  </si>
  <si>
    <t>29</t>
  </si>
  <si>
    <t>Ленинградская область</t>
  </si>
  <si>
    <t>Форма 3.5</t>
  </si>
  <si>
    <t>30</t>
  </si>
  <si>
    <t>Липецкая область</t>
  </si>
  <si>
    <t>Форма 3.6</t>
  </si>
  <si>
    <t>31</t>
  </si>
  <si>
    <t>Магаданская область</t>
  </si>
  <si>
    <t>Форма 3.7</t>
  </si>
  <si>
    <t>32</t>
  </si>
  <si>
    <t>Московская область</t>
  </si>
  <si>
    <t>Форма 3.8</t>
  </si>
  <si>
    <t>33</t>
  </si>
  <si>
    <t>Мурманская область</t>
  </si>
  <si>
    <t>Форма 3.9</t>
  </si>
  <si>
    <t>34</t>
  </si>
  <si>
    <t>Ненецкий автономный округ</t>
  </si>
  <si>
    <t>Форма 3.10</t>
  </si>
  <si>
    <t>35</t>
  </si>
  <si>
    <t>Нижегородская область</t>
  </si>
  <si>
    <t>Форма 3.11</t>
  </si>
  <si>
    <t>36</t>
  </si>
  <si>
    <t>Новгородская область</t>
  </si>
  <si>
    <t>Форма 3.12</t>
  </si>
  <si>
    <t>37</t>
  </si>
  <si>
    <t>Новосибирская область</t>
  </si>
  <si>
    <t>Форма 4.1</t>
  </si>
  <si>
    <t>38</t>
  </si>
  <si>
    <t>Омская область</t>
  </si>
  <si>
    <t>Форма 4.2</t>
  </si>
  <si>
    <t>39</t>
  </si>
  <si>
    <t>Оренбургская область</t>
  </si>
  <si>
    <t>Форма 4.3</t>
  </si>
  <si>
    <t>40</t>
  </si>
  <si>
    <t>Орловская область</t>
  </si>
  <si>
    <t>Форма 4.4</t>
  </si>
  <si>
    <t>41</t>
  </si>
  <si>
    <t>Пензенская область</t>
  </si>
  <si>
    <t>42</t>
  </si>
  <si>
    <t>Пермский край</t>
  </si>
  <si>
    <t>43</t>
  </si>
  <si>
    <t>Приморский край</t>
  </si>
  <si>
    <t>44</t>
  </si>
  <si>
    <t>Псковская область</t>
  </si>
  <si>
    <t>45</t>
  </si>
  <si>
    <t>Республика Адыгея</t>
  </si>
  <si>
    <t>46</t>
  </si>
  <si>
    <t>Республика Алтай</t>
  </si>
  <si>
    <t>47</t>
  </si>
  <si>
    <t>Республика Башкортостан</t>
  </si>
  <si>
    <t>48</t>
  </si>
  <si>
    <t>Республика Бурятия</t>
  </si>
  <si>
    <t>49</t>
  </si>
  <si>
    <t>Республика Дагестан</t>
  </si>
  <si>
    <t>50</t>
  </si>
  <si>
    <t>Республика Ингушетия</t>
  </si>
  <si>
    <t>51</t>
  </si>
  <si>
    <t>Республика Калмыкия</t>
  </si>
  <si>
    <t>52</t>
  </si>
  <si>
    <t>Республика Карелия</t>
  </si>
  <si>
    <t>53</t>
  </si>
  <si>
    <t>Республика Коми</t>
  </si>
  <si>
    <t>54</t>
  </si>
  <si>
    <t>Республика Крым</t>
  </si>
  <si>
    <t>55</t>
  </si>
  <si>
    <t>Республика Марий Эл</t>
  </si>
  <si>
    <t>56</t>
  </si>
  <si>
    <t>Республика Мордовия</t>
  </si>
  <si>
    <t>57</t>
  </si>
  <si>
    <t>Республика Саха (Якутия)</t>
  </si>
  <si>
    <t>58</t>
  </si>
  <si>
    <t>Республика Северная Осетия-Алания</t>
  </si>
  <si>
    <t>59</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</si>
  <si>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</si>
  <si>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</si>
  <si>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</si>
  <si>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</si>
  <si>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</si>
  <si>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</si>
  <si>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</si>
  <si>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</si>
  <si>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</si>
  <si>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</si>
  <si>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</si>
  <si>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</si>
  <si>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</si>
  <si>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</si>
  <si>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</si>
  <si>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</si>
  <si>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</si>
  <si>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</si>
  <si>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</si>
  <si>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</si>
  <si>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</si>
  <si>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</si>
  <si>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</si>
  <si>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</si>
  <si>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</si>
  <si>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et_List02</t>
  </si>
  <si>
    <t>et_Comm</t>
  </si>
  <si>
    <t>et_List07</t>
  </si>
  <si>
    <t>et_List02_H1</t>
  </si>
  <si>
    <t>Добавить класс ТКО</t>
  </si>
  <si>
    <t>Добавить вид ТКО</t>
  </si>
  <si>
    <t>Добавить муниципальное образование</t>
  </si>
  <si>
    <t>Добавить муниципальный район</t>
  </si>
  <si>
    <t>Добавить территорию оказания услуг</t>
  </si>
  <si>
    <t>Добавить технологическую особенность</t>
  </si>
  <si>
    <t>et_List02_H2</t>
  </si>
  <si>
    <t>et_List02_H3</t>
  </si>
  <si>
    <t>et_List02_H4</t>
  </si>
  <si>
    <t>et_List02_H5</t>
  </si>
  <si>
    <t>et_List02_H6</t>
  </si>
  <si>
    <t>et_List02_H7</t>
  </si>
  <si>
    <t>et_List02_H8</t>
  </si>
  <si>
    <t>et_List02_H5_1</t>
  </si>
  <si>
    <t>et_List02_H6_1</t>
  </si>
  <si>
    <t>et_List04_H1, et_List04_H2</t>
  </si>
  <si>
    <t>et_copy_HL1</t>
  </si>
  <si>
    <t>et_List05_H1_2, et_List05_H2_2</t>
  </si>
  <si>
    <t>et_List05_H1_4, et_List05_H2_4</t>
  </si>
  <si>
    <t>et_List05_copy_HL1_1</t>
  </si>
  <si>
    <t>et_List05_copy_HL1_2</t>
  </si>
  <si>
    <t>et_List05_copy_HL1_3_6</t>
  </si>
  <si>
    <t>et_ED</t>
  </si>
  <si>
    <t>et_List_101_st</t>
  </si>
  <si>
    <t>et_List_101_ter</t>
  </si>
  <si>
    <t>et_List_101_mr</t>
  </si>
  <si>
    <t>et_List_101_mo</t>
  </si>
  <si>
    <t>Наименование централизованной системы коммунальной инфраструктуры</t>
  </si>
  <si>
    <t>отсутствует</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</si>
  <si>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информация._x000D_
В случае наличия нескольких централизованных систем коммунальной инфраструктуры, информация по каждой из них указывается в отдельной строке.</t>
  </si>
  <si>
    <t>3.1</t>
  </si>
  <si>
    <t>Наименование регулируемого вида деятельности</t>
  </si>
  <si>
    <t>Указывается наименование вида регулируемой деятельности.</t>
  </si>
  <si>
    <t>4.1</t>
  </si>
  <si>
    <t>Территория оказания услуги по регулируемому виду деятельности</t>
  </si>
  <si>
    <t>Субъект Российской Федерации</t>
  </si>
  <si>
    <t>Указывается наименование субъекта Российской Федерации</t>
  </si>
  <si>
    <t>4.1.1.1</t>
  </si>
  <si>
    <t>муниципальный район</t>
  </si>
  <si>
    <t>Указывается наименование муниципального района, на территории которого организация оказывает услуги по регулируемому виду деятельности.</t>
  </si>
  <si>
    <t>4.1.1.1.1</t>
  </si>
  <si>
    <t>муниципальное образование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</si>
  <si>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деятельности._x000D_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</si>
  <si>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et_List05_H1_1, et_List05_H2_1</t>
  </si>
  <si>
    <t>et_List05_H1_3, et_List05_H2_3</t>
  </si>
  <si>
    <t>et_List05_H1_5, et_List05_H2_5</t>
  </si>
  <si>
    <t>et_List05_H1_6, et_List05_H2_6</t>
  </si>
  <si>
    <t>Шаблон предназначен для отправки в субъект РФ, на территории которого осуществляется оказание услуг</t>
  </si>
  <si>
    <t>Регулируемая организация, осуществляющая сдачу годового бухгалтерского баланса в налоговые органы, раскрывает данную информацию не позднее 30 календарных дней со дня направления годового бухгалтерского баланса в налоговые органы;_x000D_
_x000D_
Регулируемая организация, не осуществляющая сдачу годового бухгалтерского баланса в налоговые органы, раскрывает данную информацию не позднее 30 апреля года, следующим за отчетным.</t>
  </si>
  <si>
    <t>Информация, подлежит обязательному опубликованию на официальном сайте в сети "Интернет"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 согласно пункту 3а) Постановления Правительства РФ от 05.07.2013 №570.</t>
  </si>
  <si>
    <t>Если информация публикуется только на официальном сайте в информационно-телекоммуникационной сети "Интернет" (далее – сети Интернет) органа исполнительной власти субъекта Российской Федерации в области государственного регулирования цен (тарифов)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 в поле "По решению организации информация раскрыта на ее официальном сайте в сети Интернет?" необходимо указать "Нет"._x000D_
_x000D_
Если же информация дополнительно публикуется на официальном сайте организации в сети Интернет, в поле "По решению организации информация раскрыта на ее официальном сайте в сети Интернет?" необходимо указать "Да".</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</si>
  <si>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</si>
  <si>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В случае если регулируемыми организациями оказываются услуги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t>
  </si>
  <si>
    <t>Укажите количество технологически не связанных между собой систем теплоснабжения (или их групп), в отношении которых устанавливаются различные тарифы в сфере теплоснабжения. Внимание! Одна централизованная система теплоснабжения может включать несколько систем теплоснабжения, объединенных для целей установления тарифа. Необходимо указать только количество централизованных систем теплоснабжения._x000D_
_x000D_
В случае если централизованная система теплоснабжения одна, в поле "Применяется дифференциация тарифа по централизованным системам теплоснабжения" необходимо указать "Нет".</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</si>
  <si>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'ДД.ММ.ГГГГ'</t>
  </si>
  <si>
    <t>Условия оказания услуг</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</si>
  <si>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заполнения"._x000D_
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элемент._x000D_
Для редактирования указанной гиперссылки или перехода по ней выполните двойной щелчок левой клавиши мыши по ячейке</t>
  </si>
  <si>
    <t>Территории</t>
  </si>
  <si>
    <t>В случае, если регулируемая организация осуществляет несколько видов деятельности, информация по которым подлежит раскрытию, информация по каждому виду деятельности раскрывается отдельно.</t>
  </si>
  <si>
    <t>Муниципальные районы, на территории которых осуществляется оказание услуг</t>
  </si>
  <si>
    <t>Муниципальные образования, на территории которых осуществляется оказание услуг</t>
  </si>
  <si>
    <t>В случае если регулируемая организация осуществляет несколько видов деятельности, информация о которых подлежит раскрытию, информация по каждому виду деятельности раскрывается отдельно.</t>
  </si>
  <si>
    <t>Поле заполняется выбором значений из списка. Если значений для выбора нет - убедитесь, что лист "Территории" заполнен.</t>
  </si>
  <si>
    <t>Условное наименование системы теплоснабжения для целей идентификации.</t>
  </si>
  <si>
    <t>Доступ к товарам и услугам</t>
  </si>
  <si>
    <t>При использовании регулируемой организацией нескольких систем теплоснабжения информация о резерве мощности таких систем публикуется в отношении каждой системы теплоснабжения.</t>
  </si>
  <si>
    <t>Лист заполняется в случае, если на Титульном листе в поле "Тип отчета" выбрано значение «Изменения в раскрытой ранее информации».</t>
  </si>
  <si>
    <t>Нет доступных обновлений, версия отчёта актуальна</t>
  </si>
  <si>
    <t>Показатели ФХД</t>
  </si>
  <si>
    <t>Указываются расходы, которые подлежат отнесению на регулируемые виды деятельности в соответствии с основами ценообразования в сфере обращения с твердыми коммунальными отходами, утверждаемыми Правительством Российской Федерации (постановление Правительства РФ от 30 мая 2016 г. N 484)</t>
  </si>
  <si>
    <t>Раскрывается регулируемыми организациями, выручка от регулируемой деятельности которых превышает 80 процентов совокупной выручки за отчетный год</t>
  </si>
  <si>
    <t>Инвестиции</t>
  </si>
  <si>
    <t>Информация о внесении изменений в инвестиционную программу раскрывается регулируемой организацией в течение 10 календарных дней со дня принятия органом исполнительной власти субъекта Российской Федерации (органом местного самоуправления в случае передачи соответствующих полномочий) решения о внесении изменений в инвестиционную программу.</t>
  </si>
  <si>
    <t>Дифференциация тарифов</t>
  </si>
  <si>
    <t>В случае выбора значения "да" далее в шаблоне необходимо будет указать тариф для каждого добавленного муниципального образования._x000D_
_x000D_
В случае выбора значения "нет" далее в шаблоне необходимо будет указать тариф для территории целиком независимо от количества добавленных муниципальных образований. При этом возможность дифференциации прочих величин (НВВ, объем (масса) ТКО и др.) по муниципальным образованиям также будет отсутствовать.</t>
  </si>
  <si>
    <t>Дифференциация прочих показателей, раскрываемых в данной форме: объем (масса) ТКО и др.</t>
  </si>
  <si>
    <t>Форма 5.3.2 Информация о величинах тарифов в области обращения с твердыми коммунальными отходами</t>
  </si>
  <si>
    <t>Период действия тарифа</t>
  </si>
  <si>
    <t>Наличие периода действия тарифа</t>
  </si>
  <si>
    <t>Указывается наименование вида тарифа в соответствии с видами тарифов в области обращения с твердыми коммунальными отходами, предусмотренных законодательством в области обращения с твердыми коммунальными отходами._x000D_
В случае утверждения нескольких видов тарифов информация по каждому из них указывается отдельно.</t>
  </si>
  <si>
    <t>Указывается наименование тарифа в случае утверждения нескольких видов тарифов._x000D_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</si>
  <si>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</si>
  <si>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Указывается вид твердых коммунальных отходов при наличии дифференциации тарифа по виду твердых коммунальных отходов._x000D_
Значение вида твердых коммунальных отходов выбирается из перечня: Сортированные; Несортированные; Крупногабаритные._x000D_
В случае дифференциации тарифа по виду твердых коммунальных отходов информация указывается в отдельных строках</t>
  </si>
  <si>
    <t>Указывается класс опасности твердых коммунальных отходов при наличии дифференциации тарифа по классу опасности твердых коммунальных отходов._x000D_
Значение класса опасности твердых коммунальных отходов выбирается из перечня: I, II, III, IV, V._x000D_
В случае дифференциации тарифа по классу опасности твердых коммунальных отходов информация указывается в отдельных строках_x000D_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тарифов по периодам действия тарифа информация по ним указывается в отдельных колонках.</t>
  </si>
  <si>
    <r>
      <t>Форма 5.6.1 Информация о предложении тарифов в области обращения с твердыми коммунальными отходами на очередной период регулирования</t>
    </r>
    <r>
      <rPr>
        <charset val="204"/>
        <family val="2"/>
        <rFont val="Tahoma"/>
        <sz val="10"/>
        <vertAlign val="superscript"/>
      </rPr>
      <t>1</t>
    </r>
  </si>
  <si>
    <t>Дата начала</t>
  </si>
  <si>
    <t>Предлагаемый метод регулирования</t>
  </si>
  <si>
    <t>Предлагаемый метод регулирования указывается в колонке «Информация» и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предлагаемых методов регулирования по периодам действия тарифа информация по ним указывается в отдельных колонках.</t>
  </si>
  <si>
    <t>x</t>
  </si>
  <si>
    <t>Долгосрочные параметры регулирования (в случае если их установление предусмотрено выбранным методов регулирования)</t>
  </si>
  <si>
    <t>Необходимая валовая выручка на соответствующий период (в том числе в разбивке по годам)</t>
  </si>
  <si>
    <t>Необходимая валовая выручка (НВВ) указывается в колонке «Информация»._x000D_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НВВ по периодам действия тарифа информация по ним указывается в отдельных колонках.</t>
  </si>
  <si>
    <t>Годовой объем (масса) принятых твердых коммунальных отходов</t>
  </si>
  <si>
    <t>Размер недополученных доходов регулируемой организации (при их наличии), исчисленный в соответствии с законодательством в области обращения с _x000D_
твердыми коммунальными отходами</t>
  </si>
  <si>
    <t>Размер недополученных доходов указывается в колонке «Информация»._x000D_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недополученных доходов по периодам действия тарифа информация по ним указывается в отдельных колонках.</t>
  </si>
  <si>
    <t>Размер экономически обоснованных расходов, не учтенных при установлении регулируемых тарифов в предыдущие периоды регулирования (при их наличии), определенном в соответствии с законодательством в области обращения с твердыми коммунальными отходами</t>
  </si>
  <si>
    <t>Размер экономически обоснованных расходов, не учтенных при установлении тарифов в предыдущие периоды регулирования, указывается в колонке «Информация»._x000D_
Даты начала и окончания указываются в виде «ДД.ММ.ГГГГ»._x000D_
В случае отсутствия даты окончания тарифа в колонке «Дата окончания» указывается «Нет»._x000D_
В случае дифференциации экономически обоснованных расходов, не учтенных при установлении тарифов в предыдущие периоды регулирования,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</si>
  <si>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утверждении(изменении) тарифа и его номер.</t>
  </si>
  <si>
    <t>REGION_ID</t>
  </si>
  <si>
    <t>REGION_NAME</t>
  </si>
  <si>
    <t>RST_ORG_ID</t>
  </si>
  <si>
    <t>ORG_NAME</t>
  </si>
  <si>
    <t>INN_NAME</t>
  </si>
  <si>
    <t>KPP_NAME</t>
  </si>
  <si>
    <t>ORG_START_DATE</t>
  </si>
  <si>
    <t>ORG_END_DATE</t>
  </si>
  <si>
    <t>VDET_START_DATE</t>
  </si>
  <si>
    <t>VDET_END_DATE</t>
  </si>
  <si>
    <t>VDET_NAME</t>
  </si>
  <si>
    <t>VDET_NAME_LIST</t>
  </si>
  <si>
    <t>VDET_FULL_NAME_LIST</t>
  </si>
  <si>
    <t>SPHERE</t>
  </si>
  <si>
    <t>2647</t>
  </si>
  <si>
    <t>26448830</t>
  </si>
  <si>
    <t>12-02-2009 00:00:00</t>
  </si>
  <si>
    <t>01-01-2021 00:00:00</t>
  </si>
  <si>
    <t>/ТКО/Захоронение твердых коммунальных отходов</t>
  </si>
  <si>
    <t>TKO</t>
  </si>
  <si>
    <t>31697781</t>
  </si>
  <si>
    <t>АО «Региональные электрические сети – Сервис»</t>
  </si>
  <si>
    <t>8612012208</t>
  </si>
  <si>
    <t>860101001</t>
  </si>
  <si>
    <t>25-07-2005 00:00:00</t>
  </si>
  <si>
    <t>01-09-2023 00:00:00</t>
  </si>
  <si>
    <t>Транспортирование твердых коммунальных отходов</t>
  </si>
  <si>
    <t>/ТКО/Транспортирование твердых коммунальных отходов</t>
  </si>
  <si>
    <t>26423729</t>
  </si>
  <si>
    <t>Акционерное общество "Полигон-ЛТД"</t>
  </si>
  <si>
    <t>8617018429</t>
  </si>
  <si>
    <t>861701001</t>
  </si>
  <si>
    <t>28-03-2003 00:00:00</t>
  </si>
  <si>
    <t>10-12-2021 00:00:00</t>
  </si>
  <si>
    <t>12-07-2022 00:00:00</t>
  </si>
  <si>
    <t>31161115</t>
  </si>
  <si>
    <t>Акционерное общество "Югра-Экология"</t>
  </si>
  <si>
    <t>8601065381</t>
  </si>
  <si>
    <t>01-10-2018 00:00:00</t>
  </si>
  <si>
    <t>Оказание услуги по обращению с твердыми коммунальными отходами региональным оператором</t>
  </si>
  <si>
    <t>/ТКО/Оказание услуги по обращению с твердыми коммунальными отходами региональным оператором</t>
  </si>
  <si>
    <t>01-01-2019 00:00:00</t>
  </si>
  <si>
    <t>02-07-2019 00:00:00</t>
  </si>
  <si>
    <t>01-01-2020 00:00:00</t>
  </si>
  <si>
    <t>03-04-2021 00:00:00</t>
  </si>
  <si>
    <t>26423731</t>
  </si>
  <si>
    <t>Муниципальное дорожно-эксплуатационное предприятие муниципального образования город Ханты-Мансийск</t>
  </si>
  <si>
    <t>8601000426</t>
  </si>
  <si>
    <t>01-01-2018 00:00:00</t>
  </si>
  <si>
    <t>26423507</t>
  </si>
  <si>
    <t>Муниципальное предприятие "ЖЭК-3" Ханты-Мансийского района</t>
  </si>
  <si>
    <t>8618005341</t>
  </si>
  <si>
    <t>861801001</t>
  </si>
  <si>
    <t>28-02-2002 00:00:00</t>
  </si>
  <si>
    <t>28951133</t>
  </si>
  <si>
    <t>Муниципальное предприятие города Нягани «Чистый город»</t>
  </si>
  <si>
    <t>8610028629</t>
  </si>
  <si>
    <t>861001001</t>
  </si>
  <si>
    <t>22-07-2014 00:00:00</t>
  </si>
  <si>
    <t>26361247</t>
  </si>
  <si>
    <t>Муниципальное унитарное предприятие "Радужныйтеплосеть"  городского округа Радужный Ханты-Мансийского автономного округа - Югры</t>
  </si>
  <si>
    <t>8609000629</t>
  </si>
  <si>
    <t>860901001</t>
  </si>
  <si>
    <t>24-10-2002 00:00:00</t>
  </si>
  <si>
    <t>28-11-2024 00:00:00</t>
  </si>
  <si>
    <t>26361286</t>
  </si>
  <si>
    <t>Муниципальное унитарное предприятие "Сельское жилищно-коммунальное хозяйство"</t>
  </si>
  <si>
    <t>8620012191</t>
  </si>
  <si>
    <t>860301001</t>
  </si>
  <si>
    <t>07-10-2002 00:00:00</t>
  </si>
  <si>
    <t>Обезвреживание твердых коммунальных отходов</t>
  </si>
  <si>
    <t>/ТКО/Обезвреживание твердых коммунальных отходов</t>
  </si>
  <si>
    <t>26423757</t>
  </si>
  <si>
    <t>Муниципальное унитарное предприятие "Сургутрайторф" муниципального образования Сургутский район</t>
  </si>
  <si>
    <t>8617020072</t>
  </si>
  <si>
    <t>28543657</t>
  </si>
  <si>
    <t>Муниципальное унитарное предприятие "Югорскэнергогаз"</t>
  </si>
  <si>
    <t>8622024682</t>
  </si>
  <si>
    <t>862201001</t>
  </si>
  <si>
    <t>31297000</t>
  </si>
  <si>
    <t>Муниципальное унитарное предприятие «Теплосети Саранпауль» мунципального образования Берёзовский район</t>
  </si>
  <si>
    <t>8613003799</t>
  </si>
  <si>
    <t>861301001</t>
  </si>
  <si>
    <t>11-12-2018 00:00:00</t>
  </si>
  <si>
    <t>21-09-2023 00:00:00</t>
  </si>
  <si>
    <t>26423741</t>
  </si>
  <si>
    <t>ООО "Жилищно-Коммунальное Автотранспортное Предприятие"</t>
  </si>
  <si>
    <t>8605018671</t>
  </si>
  <si>
    <t>860501001</t>
  </si>
  <si>
    <t>28062969</t>
  </si>
  <si>
    <t>ООО "Сервис плюс"</t>
  </si>
  <si>
    <t>7207022148</t>
  </si>
  <si>
    <t>720701001</t>
  </si>
  <si>
    <t>19-08-2018 00:00:00</t>
  </si>
  <si>
    <t>26812499</t>
  </si>
  <si>
    <t>ООО "ЭкоТех"</t>
  </si>
  <si>
    <t>8606014221</t>
  </si>
  <si>
    <t>860601001</t>
  </si>
  <si>
    <t>Обработка твердых коммунальных отходов</t>
  </si>
  <si>
    <t>/ТКО/Обработка твердых коммунальных отходов</t>
  </si>
  <si>
    <t>26455436</t>
  </si>
  <si>
    <t>ООО "Югратрансавто"</t>
  </si>
  <si>
    <t>8610017916</t>
  </si>
  <si>
    <t>20-12-2005 00:00:00</t>
  </si>
  <si>
    <t>31695535</t>
  </si>
  <si>
    <t>ООО «АвтоСпецТехника»</t>
  </si>
  <si>
    <t>8610017930</t>
  </si>
  <si>
    <t>31773879</t>
  </si>
  <si>
    <t>ООО «ВЕРТИКАЛЬ»</t>
  </si>
  <si>
    <t>9721132218</t>
  </si>
  <si>
    <t>770401001</t>
  </si>
  <si>
    <t>04-06-2021 00:00:00</t>
  </si>
  <si>
    <t>09-10-2024 00:00:00</t>
  </si>
  <si>
    <t>Обработка твердых коммунальных отходов :: Обезвреживание твердых коммунальных отходов :: Захоронение твердых коммунальных отходов</t>
  </si>
  <si>
    <t>/ТКО/Обработка твердых коммунальных отходов :: /ТКО/Обезвреживание твердых коммунальных отходов :: /ТКО/Захоронение твердых коммунальных отходов</t>
  </si>
  <si>
    <t>31695810</t>
  </si>
  <si>
    <t>ООО «КомТрансАвто»</t>
  </si>
  <si>
    <t>8602181662</t>
  </si>
  <si>
    <t>860201001</t>
  </si>
  <si>
    <t>19-05-2011 00:00:00</t>
  </si>
  <si>
    <t>31526490</t>
  </si>
  <si>
    <t>ООО «Комплекс переработки отходов «Югра Центр»</t>
  </si>
  <si>
    <t>9717091664</t>
  </si>
  <si>
    <t>08-11-2021 00:00:00</t>
  </si>
  <si>
    <t>Обработка твердых коммунальных отходов :: Захоронение твердых коммунальных отходов</t>
  </si>
  <si>
    <t>/ТКО/Обработка твердых коммунальных отходов :: /ТКО/Захоронение твердых коммунальных отходов</t>
  </si>
  <si>
    <t>31526498</t>
  </si>
  <si>
    <t>ООО «Комплекс переработки отходов «Югра»</t>
  </si>
  <si>
    <t>9717089619</t>
  </si>
  <si>
    <t>31506929</t>
  </si>
  <si>
    <t>ООО «МонтажСтройСервис»</t>
  </si>
  <si>
    <t>8601049319</t>
  </si>
  <si>
    <t>01-01-2025 00:00:00</t>
  </si>
  <si>
    <t>19-05-2025 00:00:00</t>
  </si>
  <si>
    <t>20-05-2025 00:00:00</t>
  </si>
  <si>
    <t>31824757</t>
  </si>
  <si>
    <t>ООО «Мультисервис»</t>
  </si>
  <si>
    <t>8609019588</t>
  </si>
  <si>
    <t>17-07-2017 00:00:00</t>
  </si>
  <si>
    <t>01-02-2025 00:00:00</t>
  </si>
  <si>
    <t>31526470</t>
  </si>
  <si>
    <t>ООО «Нижневартовское экологическое объединение»</t>
  </si>
  <si>
    <t>8603232951</t>
  </si>
  <si>
    <t>31697786</t>
  </si>
  <si>
    <t>ООО «ПТК»</t>
  </si>
  <si>
    <t>8602208138</t>
  </si>
  <si>
    <t>31-10-2013 00:00:00</t>
  </si>
  <si>
    <t>27967154</t>
  </si>
  <si>
    <t>ООО «Пыть-ЯхАвтоСервисЦентр»</t>
  </si>
  <si>
    <t>8612010360</t>
  </si>
  <si>
    <t>861201001</t>
  </si>
  <si>
    <t>14-10-2002 00:00:00</t>
  </si>
  <si>
    <t>31728762</t>
  </si>
  <si>
    <t>ООО «РУБИКОН»</t>
  </si>
  <si>
    <t>7720850565</t>
  </si>
  <si>
    <t>772001001</t>
  </si>
  <si>
    <t>13-10-2022 00:00:00</t>
  </si>
  <si>
    <t>31774361</t>
  </si>
  <si>
    <t>ООО «Сургутское экологическое объединение»</t>
  </si>
  <si>
    <t>8602292323</t>
  </si>
  <si>
    <t>06-06-2019 00:00:00</t>
  </si>
  <si>
    <t>10-02-2023 00:00:00</t>
  </si>
  <si>
    <t>31461564</t>
  </si>
  <si>
    <t>Общество с ограниченной ответственностью «Баркас +»</t>
  </si>
  <si>
    <t>6674099685</t>
  </si>
  <si>
    <t>860345001</t>
  </si>
  <si>
    <t>31454882</t>
  </si>
  <si>
    <t>Общество с ограниченной ответственностью «Гранит»</t>
  </si>
  <si>
    <t>8603162140</t>
  </si>
  <si>
    <t>25-02-2009 00:00:00</t>
  </si>
  <si>
    <t>13-12-2020 00:00:00</t>
  </si>
  <si>
    <t>31772685</t>
  </si>
  <si>
    <t>Общество с ограниченной ответственностью «Ситиматик-Югра»</t>
  </si>
  <si>
    <t>8601064050</t>
  </si>
  <si>
    <t>861901001</t>
  </si>
  <si>
    <t>31-01-2017 00:00:00</t>
  </si>
  <si>
    <t>05-12-2023 00:00:00</t>
  </si>
  <si>
    <t>31311350</t>
  </si>
  <si>
    <t>Общество с ограниченной ответственностью «Спектр»</t>
  </si>
  <si>
    <t>0275905660</t>
  </si>
  <si>
    <t>28-05-2019 00:00:00</t>
  </si>
  <si>
    <t>31772047</t>
  </si>
  <si>
    <t>Общество с ограниченной ответственностью «ХМАО-СЕРВИССНАБЖЕНИЕ»</t>
  </si>
  <si>
    <t>8601042521</t>
  </si>
  <si>
    <t>16-11-2010 00:00:00</t>
  </si>
  <si>
    <t>14-11-2024 00:00:00</t>
  </si>
  <si>
    <t>31362746</t>
  </si>
  <si>
    <t>Общество с ограниченной ответственностью «ЭКО Ресурс»</t>
  </si>
  <si>
    <t>8615002014</t>
  </si>
  <si>
    <t>861501001</t>
  </si>
  <si>
    <t>09-12-2015 00:00:00</t>
  </si>
  <si>
    <t>29-11-2022 00:00:00</t>
  </si>
  <si>
    <t>28497505</t>
  </si>
  <si>
    <t>Общество с ограниченной ответственностью «Эколайт»</t>
  </si>
  <si>
    <t>8621003143</t>
  </si>
  <si>
    <t>862101001</t>
  </si>
  <si>
    <t>ID_TARIFF_NAME</t>
  </si>
  <si>
    <t>VED_NAME</t>
  </si>
  <si>
    <t>4189709</t>
  </si>
  <si>
    <t>4189710</t>
  </si>
  <si>
    <t>4189711</t>
  </si>
  <si>
    <t>5110778</t>
  </si>
  <si>
    <t>Энергетическая утилизация</t>
  </si>
  <si>
    <t>25575374</t>
  </si>
  <si>
    <t>TARIFF_NAME</t>
  </si>
  <si>
    <t>ID_VED</t>
  </si>
  <si>
    <t>4214144</t>
  </si>
  <si>
    <t>Тариф на обработку твердых коммунальных отходов</t>
  </si>
  <si>
    <t>4214145</t>
  </si>
  <si>
    <t>Единый тариф регионального оператора по обращению с твердыми коммунальными отходами</t>
  </si>
  <si>
    <t>4214146</t>
  </si>
  <si>
    <t>Тариф на захоронение твердых коммунальных отходов</t>
  </si>
  <si>
    <t>4214147</t>
  </si>
  <si>
    <t>Тариф на обезвреживание твердых коммунальных отходов</t>
  </si>
  <si>
    <t>5110782</t>
  </si>
  <si>
    <t>Тариф на энергетическую утилизацию</t>
  </si>
  <si>
    <t>25575376</t>
  </si>
  <si>
    <t>Тариф на транспортирование твердых коммунальных отходов</t>
  </si>
  <si>
    <t>NSRF</t>
  </si>
  <si>
    <t>MR_NAME</t>
  </si>
  <si>
    <t>OKTMO_MR_NAME</t>
  </si>
  <si>
    <t>MO_NAME</t>
  </si>
  <si>
    <t>OKTMO_NAME</t>
  </si>
  <si>
    <t>TYPE</t>
  </si>
  <si>
    <t>MR_ID</t>
  </si>
  <si>
    <t>Белоярский</t>
  </si>
  <si>
    <t>71811151</t>
  </si>
  <si>
    <t>городское поселение, в состав которого входит поселок</t>
  </si>
  <si>
    <t>Верхнеказымский</t>
  </si>
  <si>
    <t>71811406</t>
  </si>
  <si>
    <t>сельское поселение</t>
  </si>
  <si>
    <t>Казым</t>
  </si>
  <si>
    <t>71811410</t>
  </si>
  <si>
    <t>Лыхма</t>
  </si>
  <si>
    <t>71811412</t>
  </si>
  <si>
    <t>Полноват</t>
  </si>
  <si>
    <t>71811415</t>
  </si>
  <si>
    <t>Сорум</t>
  </si>
  <si>
    <t>71811420</t>
  </si>
  <si>
    <t>Сосновка</t>
  </si>
  <si>
    <t>71811419</t>
  </si>
  <si>
    <t>Березовский муниципальный район</t>
  </si>
  <si>
    <t>71812000</t>
  </si>
  <si>
    <t>Городское поселение Берёзово</t>
  </si>
  <si>
    <t>71812151</t>
  </si>
  <si>
    <t>Городское поселение Игрим</t>
  </si>
  <si>
    <t>71812154</t>
  </si>
  <si>
    <t>Приполярный</t>
  </si>
  <si>
    <t>71812418</t>
  </si>
  <si>
    <t>Саранпауль</t>
  </si>
  <si>
    <t>71812420</t>
  </si>
  <si>
    <t>Светлый</t>
  </si>
  <si>
    <t>71812424</t>
  </si>
  <si>
    <t>Хулимсунт</t>
  </si>
  <si>
    <t>71812437</t>
  </si>
  <si>
    <t>Когалым</t>
  </si>
  <si>
    <t>71883000</t>
  </si>
  <si>
    <t>городской округ</t>
  </si>
  <si>
    <t>Кондинский муниципальный район</t>
  </si>
  <si>
    <t>71816000</t>
  </si>
  <si>
    <t>Болчары</t>
  </si>
  <si>
    <t>71816408</t>
  </si>
  <si>
    <t>Кондинское</t>
  </si>
  <si>
    <t>71816151</t>
  </si>
  <si>
    <t>Куминский</t>
  </si>
  <si>
    <t>71816154</t>
  </si>
  <si>
    <t>Леуши</t>
  </si>
  <si>
    <t>71816416</t>
  </si>
  <si>
    <t>Луговой</t>
  </si>
  <si>
    <t>71816157</t>
  </si>
  <si>
    <t>Междуреченский</t>
  </si>
  <si>
    <t>71816160</t>
  </si>
  <si>
    <t>Мортка</t>
  </si>
  <si>
    <t>71816163</t>
  </si>
  <si>
    <t>Мулымья</t>
  </si>
  <si>
    <t>71816423</t>
  </si>
  <si>
    <t>Половинка</t>
  </si>
  <si>
    <t>71816420</t>
  </si>
  <si>
    <t>Шугур</t>
  </si>
  <si>
    <t>71816411</t>
  </si>
  <si>
    <t>Лангепас</t>
  </si>
  <si>
    <t>71872000</t>
  </si>
  <si>
    <t>Мегион</t>
  </si>
  <si>
    <t>71873000</t>
  </si>
  <si>
    <t>Нефтеюганск</t>
  </si>
  <si>
    <t>71874000</t>
  </si>
  <si>
    <t>Нефтеюганский муниципальный район</t>
  </si>
  <si>
    <t>71818000</t>
  </si>
  <si>
    <t>Каркатеевы</t>
  </si>
  <si>
    <t>71818401</t>
  </si>
  <si>
    <t>Куть-Ях</t>
  </si>
  <si>
    <t>71818402</t>
  </si>
  <si>
    <t>Лемпино</t>
  </si>
  <si>
    <t>71818403</t>
  </si>
  <si>
    <t>Пойковский</t>
  </si>
  <si>
    <t>71818157</t>
  </si>
  <si>
    <t>Салым</t>
  </si>
  <si>
    <t>71818405</t>
  </si>
  <si>
    <t>Сентябрьский</t>
  </si>
  <si>
    <t>71818406</t>
  </si>
  <si>
    <t>Сингапай</t>
  </si>
  <si>
    <t>71818410</t>
  </si>
  <si>
    <t>Усть-Юган</t>
  </si>
  <si>
    <t>71818407</t>
  </si>
  <si>
    <t>Нижневартовск</t>
  </si>
  <si>
    <t>71875000</t>
  </si>
  <si>
    <t>Нижневартовский муниципальный район</t>
  </si>
  <si>
    <t>71819000</t>
  </si>
  <si>
    <t>Аган</t>
  </si>
  <si>
    <t>71819402</t>
  </si>
  <si>
    <t>Вата</t>
  </si>
  <si>
    <t>71819403</t>
  </si>
  <si>
    <t>Ваховск</t>
  </si>
  <si>
    <t>71819405</t>
  </si>
  <si>
    <t>Зайцева речка</t>
  </si>
  <si>
    <t>71819412</t>
  </si>
  <si>
    <t>Излучинск</t>
  </si>
  <si>
    <t>71819153</t>
  </si>
  <si>
    <t>Ларьяк</t>
  </si>
  <si>
    <t>71819420</t>
  </si>
  <si>
    <t>Новоаганск</t>
  </si>
  <si>
    <t>71819156</t>
  </si>
  <si>
    <t>Покур</t>
  </si>
  <si>
    <t>71819427</t>
  </si>
  <si>
    <t>Нягань</t>
  </si>
  <si>
    <t>71879000</t>
  </si>
  <si>
    <t>Октябрьский муниципальный район</t>
  </si>
  <si>
    <t>71821000</t>
  </si>
  <si>
    <t>Андра</t>
  </si>
  <si>
    <t>71821153</t>
  </si>
  <si>
    <t>Каменное</t>
  </si>
  <si>
    <t>71821424</t>
  </si>
  <si>
    <t>Карымкары</t>
  </si>
  <si>
    <t>71821408</t>
  </si>
  <si>
    <t>Малый Атлым</t>
  </si>
  <si>
    <t>71821416</t>
  </si>
  <si>
    <t>Октябрьское</t>
  </si>
  <si>
    <t>71821151</t>
  </si>
  <si>
    <t>Перегребное</t>
  </si>
  <si>
    <t>71821428</t>
  </si>
  <si>
    <t>Приобье</t>
  </si>
  <si>
    <t>71821156</t>
  </si>
  <si>
    <t>Сергино</t>
  </si>
  <si>
    <t>71821432</t>
  </si>
  <si>
    <t>Талинка</t>
  </si>
  <si>
    <t>71821157</t>
  </si>
  <si>
    <t>60</t>
  </si>
  <si>
    <t>Унъюган</t>
  </si>
  <si>
    <t>71821404</t>
  </si>
  <si>
    <t>61</t>
  </si>
  <si>
    <t>Шеркалы</t>
  </si>
  <si>
    <t>71821436</t>
  </si>
  <si>
    <t>62</t>
  </si>
  <si>
    <t>Покачи</t>
  </si>
  <si>
    <t>71884000</t>
  </si>
  <si>
    <t>63</t>
  </si>
  <si>
    <t>Пыть-Ях</t>
  </si>
  <si>
    <t>71885000</t>
  </si>
  <si>
    <t>64</t>
  </si>
  <si>
    <t>Радужный</t>
  </si>
  <si>
    <t>71877000</t>
  </si>
  <si>
    <t>65</t>
  </si>
  <si>
    <t>Советский муниципальный район</t>
  </si>
  <si>
    <t>71824000</t>
  </si>
  <si>
    <t>Агириш</t>
  </si>
  <si>
    <t>71824152</t>
  </si>
  <si>
    <t>66</t>
  </si>
  <si>
    <t>Алябьевский</t>
  </si>
  <si>
    <t>71824402</t>
  </si>
  <si>
    <t>67</t>
  </si>
  <si>
    <t>Зеленоборск</t>
  </si>
  <si>
    <t>71824153</t>
  </si>
  <si>
    <t>68</t>
  </si>
  <si>
    <t>Коммунистический</t>
  </si>
  <si>
    <t>71824155</t>
  </si>
  <si>
    <t>69</t>
  </si>
  <si>
    <t>Малиновский</t>
  </si>
  <si>
    <t>71824158</t>
  </si>
  <si>
    <t>70</t>
  </si>
  <si>
    <t>Пионерский</t>
  </si>
  <si>
    <t>71824157</t>
  </si>
  <si>
    <t>71</t>
  </si>
  <si>
    <t>Советский</t>
  </si>
  <si>
    <t>71824104</t>
  </si>
  <si>
    <t>городское поселение, в состав которого входит город</t>
  </si>
  <si>
    <t>72</t>
  </si>
  <si>
    <t>73</t>
  </si>
  <si>
    <t>Таежный</t>
  </si>
  <si>
    <t>71824159</t>
  </si>
  <si>
    <t>74</t>
  </si>
  <si>
    <t>Сургут</t>
  </si>
  <si>
    <t>71876000</t>
  </si>
  <si>
    <t>75</t>
  </si>
  <si>
    <t>Сургутский муниципальный район</t>
  </si>
  <si>
    <t>71826000</t>
  </si>
  <si>
    <t>Барсово</t>
  </si>
  <si>
    <t>71826153</t>
  </si>
  <si>
    <t>76</t>
  </si>
  <si>
    <t>Белый Яр</t>
  </si>
  <si>
    <t>71826155</t>
  </si>
  <si>
    <t>77</t>
  </si>
  <si>
    <t>Локосово</t>
  </si>
  <si>
    <t>71826416</t>
  </si>
  <si>
    <t>78</t>
  </si>
  <si>
    <t>Лямина</t>
  </si>
  <si>
    <t>71826420</t>
  </si>
  <si>
    <t>79</t>
  </si>
  <si>
    <t>Лянтор</t>
  </si>
  <si>
    <t>71826105</t>
  </si>
  <si>
    <t>80</t>
  </si>
  <si>
    <t>Нижнесортымский</t>
  </si>
  <si>
    <t>71826423</t>
  </si>
  <si>
    <t>81</t>
  </si>
  <si>
    <t>Русскинская</t>
  </si>
  <si>
    <t>71826430</t>
  </si>
  <si>
    <t>82</t>
  </si>
  <si>
    <t>Солнечный</t>
  </si>
  <si>
    <t>71826407</t>
  </si>
  <si>
    <t>83</t>
  </si>
  <si>
    <t>84</t>
  </si>
  <si>
    <t>Сытомино</t>
  </si>
  <si>
    <t>71826436</t>
  </si>
  <si>
    <t>85</t>
  </si>
  <si>
    <t>Тундрино</t>
  </si>
  <si>
    <t>71826444</t>
  </si>
  <si>
    <t>86</t>
  </si>
  <si>
    <t>Угут</t>
  </si>
  <si>
    <t>71826448</t>
  </si>
  <si>
    <t>87</t>
  </si>
  <si>
    <t>Ульт-Ягун</t>
  </si>
  <si>
    <t>71826450</t>
  </si>
  <si>
    <t>88</t>
  </si>
  <si>
    <t>Федоровский</t>
  </si>
  <si>
    <t>71826165</t>
  </si>
  <si>
    <t>89</t>
  </si>
  <si>
    <t>Урай</t>
  </si>
  <si>
    <t>71878000</t>
  </si>
  <si>
    <t>90</t>
  </si>
  <si>
    <t>Ханты-Мансийск</t>
  </si>
  <si>
    <t>71871000</t>
  </si>
  <si>
    <t>91</t>
  </si>
  <si>
    <t>Ханты-Мансийский муниципальный район</t>
  </si>
  <si>
    <t>71829000</t>
  </si>
  <si>
    <t>Выкатной</t>
  </si>
  <si>
    <t>71829435</t>
  </si>
  <si>
    <t>92</t>
  </si>
  <si>
    <t>Горноправдинск</t>
  </si>
  <si>
    <t>71829406</t>
  </si>
  <si>
    <t>93</t>
  </si>
  <si>
    <t>Красноленинский</t>
  </si>
  <si>
    <t>71829443</t>
  </si>
  <si>
    <t>94</t>
  </si>
  <si>
    <t>Кышик</t>
  </si>
  <si>
    <t>71829417</t>
  </si>
  <si>
    <t>95</t>
  </si>
  <si>
    <t>Луговской</t>
  </si>
  <si>
    <t>71829416</t>
  </si>
  <si>
    <t>96</t>
  </si>
  <si>
    <t>Нялинское</t>
  </si>
  <si>
    <t>71829424</t>
  </si>
  <si>
    <t>97</t>
  </si>
  <si>
    <t>Селиярово</t>
  </si>
  <si>
    <t>71829428</t>
  </si>
  <si>
    <t>98</t>
  </si>
  <si>
    <t>Сибирский</t>
  </si>
  <si>
    <t>71829432</t>
  </si>
  <si>
    <t>99</t>
  </si>
  <si>
    <t>Согом</t>
  </si>
  <si>
    <t>71829434</t>
  </si>
  <si>
    <t>100</t>
  </si>
  <si>
    <t>101</t>
  </si>
  <si>
    <t>Цингалы</t>
  </si>
  <si>
    <t>71829448</t>
  </si>
  <si>
    <t>102</t>
  </si>
  <si>
    <t>Шапша</t>
  </si>
  <si>
    <t>71829412</t>
  </si>
  <si>
    <t>103</t>
  </si>
  <si>
    <t>поселок Кедровый</t>
  </si>
  <si>
    <t>71829407</t>
  </si>
  <si>
    <t>104</t>
  </si>
  <si>
    <t>Югорск</t>
  </si>
  <si>
    <t>71887000</t>
  </si>
  <si>
    <t>105</t>
  </si>
  <si>
    <t>ID</t>
  </si>
  <si>
    <t>LINK_NAME</t>
  </si>
  <si>
    <t>https://portal.eias.ru/Portal/DownloadPage.aspx?type=12&amp;guid=????????-????-????-????-????????????</t>
  </si>
  <si>
    <t>ALL</t>
  </si>
  <si>
    <t>https://eias.fstrf.ru/disclo/get_file?p_guid=????????-????-????-????-????????????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</si>
</sst>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11" formatCode="dd\.mm\.yyyy"/>
    <numFmt numFmtId="1612" formatCode="_(* #,##0.00_);_(* \(#,##0.00\);_(* &quot;-&quot;??_);_(@_)"/>
    <numFmt numFmtId="1613" formatCode="_(* #,##0_);_(* \(#,##0\);_(* &quot;-&quot;_);_(@_)"/>
    <numFmt numFmtId="1614" formatCode="_(&quot;₽&quot;* #,##0.00_);_(&quot;₽&quot;* \(#,##0.00\);_(&quot;₽&quot;* &quot;-&quot;??_);_(@_)"/>
    <numFmt numFmtId="1615" formatCode="_(&quot;₽&quot;* #,##0_);_(&quot;₽&quot;* \(#,##0\);_(&quot;₽&quot;* &quot;-&quot;_);_(@_)"/>
    <numFmt numFmtId="1616" formatCode="_-* #,##0.00[$€-1]_-;\-* #,##0.00[$€-1]_-;_-* &quot;-&quot;??[$€-1]_-"/>
    <numFmt numFmtId="1617" formatCode="#,##0.0"/>
    <numFmt numFmtId="1618" formatCode="#,##0.000"/>
    <numFmt numFmtId="1619" formatCode="#,##0.0000"/>
  </numFmts>
  <fonts count="89">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33399"/>
      <name val="Calibri"/>
    </font>
    <font>
      <sz val="11"/>
      <color rgb="FFFA7D00"/>
      <name val="Calibri"/>
      <scheme val="minor"/>
    </font>
    <font>
      <sz val="11"/>
      <color rgb="FF9C6500"/>
      <name val="Calibri"/>
      <scheme val="minor"/>
    </font>
    <font>
      <sz val="12"/>
      <color auto="1"/>
      <name val="Arial"/>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10"/>
      <color auto="1"/>
      <name val="Helv"/>
    </font>
    <font>
      <sz val="8"/>
      <color auto="1"/>
      <name val="Arial"/>
    </font>
    <font>
      <sz val="9"/>
      <color auto="1"/>
      <name val="Tahoma"/>
    </font>
    <font>
      <sz val="8"/>
      <color auto="1"/>
      <name val="Palatino"/>
    </font>
    <font>
      <u/>
      <sz val="10"/>
      <color rgb="FF800080"/>
      <name val="Arial Cyr"/>
    </font>
    <font>
      <sz val="10"/>
      <color auto="1"/>
      <name val="Tahoma"/>
    </font>
    <font>
      <u/>
      <sz val="10"/>
      <color rgb="FF0000FF"/>
      <name val="Arial Cyr"/>
    </font>
    <font>
      <sz val="8"/>
      <color auto="1"/>
      <name val="Helv"/>
    </font>
    <font>
      <sz val="11"/>
      <color auto="1"/>
      <name val="Tahoma"/>
    </font>
    <font>
      <u/>
      <sz val="9"/>
      <color rgb="FF333399"/>
      <name val="Tahoma"/>
    </font>
    <font>
      <b/>
      <u/>
      <sz val="11"/>
      <color rgb="FF0000FF"/>
      <name val="Arial"/>
    </font>
    <font>
      <u/>
      <sz val="9"/>
      <color rgb="FF0000FF"/>
      <name val="Tahoma"/>
    </font>
    <font>
      <b/>
      <sz val="14"/>
      <color auto="1"/>
      <name val="Franklin Gothic Medium"/>
    </font>
    <font>
      <b/>
      <sz val="9"/>
      <color auto="1"/>
      <name val="Tahoma"/>
    </font>
    <font>
      <sz val="11"/>
      <color rgb="FF000000"/>
      <name val="Calibri"/>
    </font>
    <font>
      <sz val="10"/>
      <color auto="1"/>
      <name val="Arial Cyr"/>
    </font>
    <font>
      <sz val="9"/>
      <color rgb="FF00FF00"/>
      <name val="Tahoma"/>
    </font>
    <font>
      <sz val="9"/>
      <color rgb="FFEAEAEA"/>
      <name val="Tahoma"/>
    </font>
    <font>
      <b/>
      <sz val="10"/>
      <color auto="1"/>
      <name val="Tahoma"/>
    </font>
    <font>
      <sz val="9"/>
      <color rgb="FFBCBCBC"/>
      <name val="Tahoma"/>
    </font>
    <font>
      <sz val="11"/>
      <color rgb="FFBCBCBC"/>
      <name val="Wingdings 2"/>
    </font>
    <font>
      <sz val="8"/>
      <color auto="1"/>
      <name val="Tahoma"/>
    </font>
    <font>
      <sz val="9"/>
      <color rgb="FF333399"/>
      <name val="Tahoma"/>
    </font>
    <font>
      <sz val="9"/>
      <color rgb="FFCC0000"/>
      <name val="Tahoma"/>
    </font>
    <font>
      <sz val="9"/>
      <color rgb="FF993300"/>
      <name val="Tahoma"/>
    </font>
    <font>
      <sz val="11"/>
      <color auto="1"/>
      <name val="Wingdings 2"/>
    </font>
    <font>
      <b/>
      <u/>
      <sz val="9"/>
      <color auto="1"/>
      <name val="Tahoma"/>
    </font>
    <font>
      <sz val="12"/>
      <color rgb="FFEAEAEA"/>
      <name val="Tahoma"/>
    </font>
    <font>
      <sz val="12"/>
      <color auto="1"/>
      <name val="Tahoma"/>
    </font>
    <font>
      <sz val="12"/>
      <color rgb="FF000000"/>
      <name val="Tahoma"/>
    </font>
    <font>
      <sz val="1"/>
      <color rgb="FFEAEAEA"/>
      <name val="Tahoma"/>
    </font>
    <font>
      <sz val="15"/>
      <color rgb="FF000000"/>
      <name val="Tahoma"/>
    </font>
    <font>
      <sz val="8"/>
      <color rgb="FF000000"/>
      <name val="Tahoma"/>
    </font>
    <font>
      <sz val="15"/>
      <color rgb="FFEAEAEA"/>
      <name val="Tahoma"/>
    </font>
    <font>
      <sz val="15"/>
      <color auto="1"/>
      <name val="Tahoma"/>
    </font>
    <font>
      <sz val="1"/>
      <color rgb="FF000000"/>
      <name val="Tahoma"/>
    </font>
    <font>
      <sz val="11"/>
      <color rgb="FFEAEAEA"/>
      <name val="Wingdings 2"/>
    </font>
    <font>
      <sz val="1"/>
      <color theme="0"/>
      <name val="Tahoma"/>
    </font>
    <font>
      <sz val="1"/>
      <color theme="0"/>
      <name val="Wingdings 2"/>
    </font>
    <font>
      <sz val="9"/>
      <color theme="0"/>
      <name val="Tahoma"/>
    </font>
    <font>
      <sz val="1"/>
      <color auto="1"/>
      <name val="Tahoma"/>
    </font>
    <font>
      <sz val="3"/>
      <color rgb="FFCC0000"/>
      <name val="Tahoma"/>
    </font>
    <font>
      <sz val="3"/>
      <color rgb="FFEAEAEA"/>
      <name val="Tahoma"/>
    </font>
    <font>
      <sz val="3"/>
      <color auto="1"/>
      <name val="Tahoma"/>
    </font>
    <font>
      <sz val="1"/>
      <color rgb="FFCC0000"/>
      <name val="Tahoma"/>
    </font>
    <font>
      <b/>
      <sz val="1"/>
      <color auto="1"/>
      <name val="Tahoma"/>
    </font>
    <font>
      <sz val="18"/>
      <color auto="1"/>
      <name val="Tahoma"/>
    </font>
    <font>
      <b/>
      <u/>
      <sz val="9"/>
      <color rgb="FF333399"/>
      <name val="Tahoma"/>
    </font>
    <font>
      <b/>
      <sz val="9"/>
      <color rgb="FFEAEAEA"/>
      <name val="Tahoma"/>
    </font>
    <font>
      <sz val="1"/>
      <color rgb="FFBCBCBC"/>
      <name val="Tahoma"/>
    </font>
    <font>
      <sz val="11"/>
      <color rgb="FF000000"/>
      <name val="Tahoma"/>
    </font>
    <font>
      <b/>
      <sz val="15"/>
      <color auto="1"/>
      <name val="Tahoma"/>
    </font>
    <font>
      <sz val="3"/>
      <color rgb="FF000000"/>
      <name val="Tahoma"/>
    </font>
    <font>
      <sz val="3"/>
      <color theme="0"/>
      <name val="Tahoma"/>
    </font>
    <font>
      <sz val="3"/>
      <color rgb="FFBCBCBC"/>
      <name val="Tahoma"/>
    </font>
    <font>
      <sz val="1"/>
      <color rgb="FF333399"/>
      <name val="Tahoma"/>
    </font>
    <font>
      <sz val="15"/>
      <color theme="0"/>
      <name val="Tahoma"/>
    </font>
    <font>
      <sz val="11"/>
      <color auto="1"/>
      <name val="Webdings2"/>
    </font>
    <font>
      <sz val="9"/>
      <color theme="0"/>
      <name val="Wingdings 2"/>
    </font>
    <font>
      <b/>
      <sz val="9"/>
      <color rgb="FF000080"/>
      <name val="Tahoma"/>
    </font>
    <font>
      <sz val="14"/>
      <color rgb="FFC0C0C0"/>
      <name val="Calibri"/>
      <scheme val="minor"/>
    </font>
    <font>
      <b/>
      <u/>
      <sz val="11"/>
      <color rgb="FF0000FF"/>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1"/>
      <color rgb="FFEAEAEA"/>
      <name val="Calibri"/>
    </font>
    <font>
      <u/>
      <sz val="9"/>
      <color theme="10"/>
      <name val="Tahoma"/>
    </font>
  </fonts>
  <fills count="50">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99"/>
      </patternFill>
    </fill>
    <fill>
      <patternFill patternType="solid">
        <fgColor rgb="FFC0C0C0"/>
      </patternFill>
    </fill>
    <fill>
      <patternFill patternType="solid">
        <fgColor rgb="FF969696"/>
      </patternFill>
    </fill>
    <fill>
      <patternFill patternType="solid">
        <fgColor rgb="FF00FF00"/>
      </patternFill>
    </fill>
    <fill>
      <patternFill patternType="solid">
        <fgColor rgb="FFFFFFFF"/>
      </patternFill>
    </fill>
    <fill>
      <patternFill patternType="solid">
        <fgColor rgb="FFD7EAD3"/>
      </patternFill>
    </fill>
    <fill>
      <patternFill patternType="solid">
        <fgColor rgb="FFFFB7B7"/>
      </patternFill>
    </fill>
    <fill>
      <patternFill patternType="lightDown">
        <fgColor rgb="FFC0C0C0"/>
      </patternFill>
    </fill>
    <fill>
      <patternFill patternType="solid">
        <fgColor rgb="FFFFFFC0"/>
      </patternFill>
    </fill>
    <fill>
      <patternFill patternType="solid">
        <fgColor rgb="FFE3FAFD"/>
      </patternFill>
    </fill>
    <fill>
      <patternFill patternType="solid">
        <fgColor rgb="FFB7E4FF"/>
      </patternFill>
    </fill>
    <fill>
      <patternFill patternType="solid">
        <fgColor rgb="FFEAEAEA"/>
      </patternFill>
    </fill>
    <fill>
      <patternFill patternType="solid">
        <fgColor rgb="FFFFFF00"/>
      </patternFill>
    </fill>
    <fill>
      <patternFill patternType="solid">
        <fgColor rgb="FF00B0F0"/>
      </patternFill>
    </fill>
    <fill>
      <patternFill patternType="solid">
        <fgColor rgb="FFD3DBDB"/>
      </patternFill>
    </fill>
    <fill>
      <patternFill patternType="solid">
        <fgColor theme="0" tint="-0.15"/>
      </patternFill>
    </fill>
    <fill>
      <patternFill patternType="solid">
        <fgColor rgb="FFBCBCBC"/>
      </patternFill>
    </fill>
  </fills>
  <borders count="45">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style="thin">
        <color rgb="FF808080"/>
      </left>
      <right style="thin">
        <color rgb="FF808080"/>
      </right>
      <top style="thin">
        <color rgb="FF808080"/>
      </top>
      <bottom style="thin">
        <color rgb="FF808080"/>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ck">
        <color rgb="FF808080"/>
      </left>
      <right style="thick">
        <color rgb="FF808080"/>
      </right>
      <top style="thick">
        <color rgb="FF808080"/>
      </top>
      <bottom style="thick">
        <color rgb="FF808080"/>
      </bottom>
    </border>
    <border>
      <left style="thin">
        <color rgb="FF000000"/>
      </left>
      <right style="thin">
        <color rgb="FF000000"/>
      </right>
      <top style="thin">
        <color rgb="FF000000"/>
      </top>
      <bottom style="thin">
        <color rgb="FF000000"/>
      </bottom>
    </border>
    <border>
      <left style="thin">
        <color rgb="FFC0C0C0"/>
      </left>
      <right style="thin">
        <color rgb="FFC0C0C0"/>
      </right>
      <top style="thin">
        <color rgb="FFC0C0C0"/>
      </top>
      <bottom style="thin">
        <color rgb="FFC0C0C0"/>
      </bottom>
    </border>
    <border>
      <left style="thin">
        <color rgb="FFBCBCBC"/>
      </left>
      <right style="thin">
        <color rgb="FFBCBCBC"/>
      </right>
      <top style="thin">
        <color rgb="FFBCBCBC"/>
      </top>
      <bottom style="thin">
        <color rgb="FFBCBCBC"/>
      </bottom>
    </border>
    <border>
      <left style="thin">
        <color rgb="FFA6A6A6"/>
      </left>
      <right style="thin">
        <color rgb="FFA6A6A6"/>
      </right>
      <top style="thin">
        <color rgb="FFA6A6A6"/>
      </top>
      <bottom style="thin">
        <color rgb="FFA6A6A6"/>
      </bottom>
    </border>
    <border>
      <left style="thin">
        <color rgb="FFBCBCBC"/>
      </left>
      <right/>
      <top style="thin">
        <color rgb="FFBCBCBC"/>
      </top>
      <bottom style="thin">
        <color rgb="FFBCBCBC"/>
      </bottom>
    </border>
    <border>
      <left/>
      <right style="thin">
        <color rgb="FFBCBCBC"/>
      </right>
      <top style="thin">
        <color rgb="FFBCBCBC"/>
      </top>
      <bottom style="thin">
        <color rgb="FFBCBCBC"/>
      </bottom>
    </border>
    <border>
      <left/>
      <right/>
      <top style="thin">
        <color rgb="FFC0C0C0"/>
      </top>
      <bottom style="thin">
        <color rgb="FFC0C0C0"/>
      </bottom>
    </border>
    <border>
      <left style="thin">
        <color rgb="FFBCBCBC"/>
      </left>
      <right style="thin">
        <color rgb="FFBCBCBC"/>
      </right>
      <top style="thin">
        <color rgb="FFBCBCBC"/>
      </top>
      <bottom/>
    </border>
    <border>
      <left style="thin">
        <color rgb="FFC0C0C0"/>
      </left>
      <right/>
      <top style="thin">
        <color rgb="FFC0C0C0"/>
      </top>
      <bottom style="thin">
        <color rgb="FFC0C0C0"/>
      </bottom>
    </border>
    <border>
      <left/>
      <right style="thin">
        <color rgb="FFC0C0C0"/>
      </right>
      <top style="thin">
        <color rgb="FFC0C0C0"/>
      </top>
      <bottom style="thin">
        <color rgb="FFC0C0C0"/>
      </bottom>
    </border>
    <border>
      <left style="thin">
        <color rgb="FFC0C0C0"/>
      </left>
      <right style="thin">
        <color rgb="FFC0C0C0"/>
      </right>
      <top style="thin">
        <color rgb="FFC0C0C0"/>
      </top>
      <bottom/>
    </border>
    <border>
      <left style="thin">
        <color rgb="FFC0C0C0"/>
      </left>
      <right style="thin">
        <color rgb="FFC0C0C0"/>
      </right>
      <top/>
      <bottom/>
    </border>
    <border>
      <left style="thin">
        <color rgb="FFC0C0C0"/>
      </left>
      <right/>
      <top style="thin">
        <color rgb="FFC0C0C0"/>
      </top>
      <bottom/>
    </border>
    <border>
      <left style="thin">
        <color rgb="FFC0C0C0"/>
      </left>
      <right style="thin">
        <color rgb="FFC0C0C0"/>
      </right>
      <top/>
      <bottom style="thin">
        <color rgb="FFC0C0C0"/>
      </bottom>
    </border>
    <border>
      <left style="thin">
        <color rgb="FFC0C0C0"/>
      </left>
      <right/>
      <top/>
      <bottom/>
    </border>
    <border>
      <left/>
      <right/>
      <top style="thin">
        <color rgb="FFC0C0C0"/>
      </top>
      <bottom/>
    </border>
    <border>
      <left/>
      <right style="thin">
        <color rgb="FFC0C0C0"/>
      </right>
      <top/>
      <bottom/>
    </border>
    <border>
      <left/>
      <right style="thin">
        <color rgb="FFC0C0C0"/>
      </right>
      <top style="thin">
        <color rgb="FFC0C0C0"/>
      </top>
      <bottom/>
    </border>
    <border>
      <left/>
      <right/>
      <top/>
      <bottom style="thin">
        <color rgb="FFC0C0C0"/>
      </bottom>
    </border>
    <border>
      <left style="thin">
        <color rgb="FFD3DBDB"/>
      </left>
      <right style="thin">
        <color rgb="FFD3DBDB"/>
      </right>
      <top style="thin">
        <color rgb="FFD3DBDB"/>
      </top>
      <bottom style="thin">
        <color rgb="FFD3DBDB"/>
      </bottom>
    </border>
    <border>
      <left/>
      <right/>
      <top style="thin">
        <color rgb="FFBCBCBC"/>
      </top>
      <bottom/>
    </border>
    <border>
      <left/>
      <right/>
      <top/>
      <bottom style="thin">
        <color rgb="FFBCBCBC"/>
      </bottom>
    </border>
    <border>
      <left style="thin">
        <color rgb="FFBCBCBC"/>
      </left>
      <right/>
      <top/>
      <bottom/>
    </border>
    <border>
      <left style="thin">
        <color rgb="FFBCBCBC"/>
      </left>
      <right/>
      <top style="thin">
        <color rgb="FFBCBCBC"/>
      </top>
      <bottom/>
    </border>
    <border>
      <left style="thin">
        <color rgb="FFBCBCBC"/>
      </left>
      <right/>
      <top/>
      <bottom style="thin">
        <color rgb="FFBCBCBC"/>
      </bottom>
    </border>
    <border>
      <left style="thin">
        <color rgb="FFC0C0C0"/>
      </left>
      <right/>
      <top/>
      <bottom style="thin">
        <color rgb="FFC0C0C0"/>
      </bottom>
    </border>
    <border>
      <left/>
      <right style="thin">
        <color rgb="FFC0C0C0"/>
      </right>
      <top/>
      <bottom style="thin">
        <color rgb="FFC0C0C0"/>
      </bottom>
    </border>
    <border>
      <left/>
      <right style="thin">
        <color rgb="FFBCBCBC"/>
      </right>
      <top style="thin">
        <color rgb="FFBCBCBC"/>
      </top>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top style="thin">
        <color rgb="FFBCBCBC"/>
      </top>
      <bottom style="thin">
        <color rgb="FFBCBCBC"/>
      </bottom>
    </border>
  </borders>
  <cellStyleXfs count="75">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1612" fontId="6" fillId="0" borderId="0" applyFont="0" applyFill="0" applyBorder="0" applyNumberFormat="1">
      <alignment vertical="top"/>
    </xf>
    <xf numFmtId="1613" fontId="6" fillId="0" borderId="0" applyFont="0" applyFill="0" applyBorder="0" applyNumberFormat="1">
      <alignment vertical="top"/>
    </xf>
    <xf numFmtId="1614" fontId="6" fillId="0" borderId="0" applyFont="0" applyFill="0" applyBorder="0" applyNumberFormat="1">
      <alignment vertical="top"/>
    </xf>
    <xf numFmtId="1615"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6" applyFont="1" applyFill="1" applyBorder="1">
      <alignment vertical="top"/>
    </xf>
    <xf numFmtId="0" fontId="13" fillId="0" borderId="7" applyFont="1" applyFill="0" applyBorder="1">
      <alignment vertical="top"/>
    </xf>
    <xf numFmtId="0" fontId="14" fillId="31" borderId="0" applyFont="1" applyFill="1" applyBorder="0">
      <alignment vertical="top"/>
    </xf>
    <xf numFmtId="0" fontId="15" fillId="0" borderId="0" applyFont="1" applyFill="0" applyBorder="0">
      <alignment vertical="top"/>
    </xf>
    <xf numFmtId="0" fontId="6" fillId="32" borderId="8" applyFont="0" applyFill="1" applyBorder="1">
      <alignment vertical="top"/>
    </xf>
    <xf numFmtId="0" fontId="16" fillId="27" borderId="9" applyFont="1" applyFill="1" applyBorder="1">
      <alignment vertical="top"/>
    </xf>
    <xf numFmtId="9" fontId="6" fillId="0" borderId="0" applyFont="0" applyFill="0" applyBorder="0" applyNumberFormat="1">
      <alignment vertical="top"/>
    </xf>
    <xf numFmtId="0" fontId="17" fillId="0" borderId="0" applyFont="1" applyFill="0" applyBorder="0">
      <alignment vertical="top"/>
    </xf>
    <xf numFmtId="0" fontId="18" fillId="0" borderId="10" applyFont="1" applyFill="0" applyBorder="1">
      <alignment vertical="top"/>
    </xf>
    <xf numFmtId="0" fontId="19" fillId="0" borderId="0" applyFont="1" applyFill="0" applyBorder="0">
      <alignment vertical="top"/>
    </xf>
    <xf numFmtId="0" fontId="20" fillId="0" borderId="0" applyFont="1" applyFill="0" applyBorder="0"/>
    <xf numFmtId="1616" fontId="20" fillId="0" borderId="0" applyFont="1" applyFill="0" applyBorder="0" applyNumberFormat="1"/>
    <xf numFmtId="38" fontId="21" fillId="0" borderId="0" applyFont="1" applyFill="0" applyBorder="0" applyNumberFormat="1">
      <alignment vertical="top"/>
    </xf>
    <xf numFmtId="1617" fontId="22" fillId="33" borderId="0" applyFont="1" applyFill="1" applyBorder="0" applyNumberFormat="1">
      <protection locked="0"/>
    </xf>
    <xf numFmtId="0" fontId="23" fillId="0" borderId="0" applyFont="1" applyFill="0" applyBorder="0">
      <alignment vertical="center"/>
    </xf>
    <xf numFmtId="1618" fontId="22" fillId="33" borderId="0" applyFont="1" applyFill="1" applyBorder="0" applyNumberFormat="1">
      <protection locked="0"/>
    </xf>
    <xf numFmtId="1619" fontId="22" fillId="33" borderId="0" applyFont="1" applyFill="1" applyBorder="0" applyNumberFormat="1">
      <protection locked="0"/>
    </xf>
    <xf numFmtId="0" fontId="24" fillId="0" borderId="0" applyFont="1" applyFill="0" applyBorder="0">
      <alignment vertical="top"/>
    </xf>
    <xf numFmtId="0" fontId="25" fillId="34" borderId="6" applyFont="1" applyFill="1" applyBorder="1">
      <alignment vertical="top"/>
    </xf>
    <xf numFmtId="0" fontId="26" fillId="0" borderId="0" applyFont="1" applyFill="0" applyBorder="0">
      <alignment vertical="top"/>
    </xf>
    <xf numFmtId="0" fontId="27" fillId="0" borderId="0" applyFont="1" applyFill="0" applyBorder="0"/>
    <xf numFmtId="0" fontId="28" fillId="35" borderId="11" applyFont="1" applyFill="1" applyBorder="1">
      <alignment horizontal="center" vertical="center"/>
    </xf>
    <xf numFmtId="0" fontId="29" fillId="0" borderId="0" applyFont="1" applyFill="0" applyBorder="0">
      <alignment vertical="top"/>
    </xf>
    <xf numFmtId="0" fontId="30" fillId="0" borderId="0" applyFont="1" applyFill="0" applyBorder="0">
      <alignment vertical="top"/>
    </xf>
    <xf numFmtId="0" fontId="31" fillId="0" borderId="0" applyFont="1" applyFill="0" applyBorder="0">
      <alignment vertical="top"/>
    </xf>
    <xf numFmtId="0" fontId="32" fillId="0" borderId="0" applyFont="1" applyFill="0" applyBorder="0">
      <alignment horizontal="center" vertical="center" wrapText="1"/>
    </xf>
    <xf numFmtId="0" fontId="33" fillId="0" borderId="0" applyFont="1" applyFill="0" applyBorder="0">
      <alignment horizontal="center" vertical="center" wrapText="1"/>
    </xf>
    <xf numFmtId="49" fontId="22" fillId="0" borderId="0" applyFont="1" applyFill="0" applyBorder="0" applyNumberFormat="1">
      <alignment vertical="top"/>
    </xf>
    <xf numFmtId="0" fontId="34" fillId="0" borderId="0" applyFont="1" applyFill="0" applyBorder="0"/>
    <xf numFmtId="49" fontId="0" fillId="0" borderId="0" applyFont="1" applyFill="0" applyBorder="0" applyNumberFormat="1">
      <alignment vertical="top"/>
    </xf>
    <xf numFmtId="0" fontId="35" fillId="0" borderId="0" applyFont="1" applyFill="0" applyBorder="0"/>
    <xf numFmtId="0" fontId="1" fillId="0" borderId="0" applyFont="1" applyFill="0" applyBorder="0"/>
    <xf numFmtId="0" fontId="36" fillId="36" borderId="0" applyFont="1" applyFill="1" applyBorder="0">
      <alignment vertical="top"/>
    </xf>
    <xf numFmtId="49" fontId="36" fillId="0" borderId="0" applyFont="1" applyFill="0" applyBorder="0" applyNumberFormat="1">
      <alignment vertical="top"/>
    </xf>
    <xf numFmtId="49" fontId="22" fillId="36" borderId="0" applyFont="1" applyFill="1" applyBorder="0" applyNumberFormat="1">
      <alignment vertical="top"/>
    </xf>
    <xf numFmtId="49" fontId="0" fillId="37" borderId="0" applyFont="1" applyFill="1" applyBorder="0" applyNumberFormat="1">
      <alignment vertical="top"/>
    </xf>
    <xf numFmtId="0" fontId="22" fillId="0" borderId="0" applyFont="1" applyFill="0" applyBorder="0">
      <alignment horizontal="left" vertical="center"/>
    </xf>
  </cellStyleXfs>
  <cellXfs count="1021">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1612" fontId="6" fillId="0" borderId="0" xfId="28" applyFont="0" applyNumberFormat="1">
      <alignment vertical="top"/>
    </xf>
    <xf numFmtId="1613" fontId="6" fillId="0" borderId="0" xfId="29" applyFont="0" applyNumberFormat="1">
      <alignment vertical="top"/>
    </xf>
    <xf numFmtId="1614" fontId="6" fillId="0" borderId="0" xfId="30" applyFont="0" applyNumberFormat="1">
      <alignment vertical="top"/>
    </xf>
    <xf numFmtId="1615"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6" xfId="38" applyFont="1" applyFill="1" applyBorder="1">
      <alignment vertical="top"/>
    </xf>
    <xf numFmtId="0" fontId="13" fillId="0" borderId="7" xfId="39" applyFont="1" applyBorder="1">
      <alignment vertical="top"/>
    </xf>
    <xf numFmtId="0" fontId="14" fillId="31" borderId="0" xfId="40" applyFont="1" applyFill="1">
      <alignment vertical="top"/>
    </xf>
    <xf numFmtId="0" fontId="15" fillId="0" borderId="0" xfId="41" applyFont="1">
      <alignment vertical="top"/>
    </xf>
    <xf numFmtId="0" fontId="6" fillId="32" borderId="8" xfId="42" applyFont="0" applyFill="1" applyBorder="1">
      <alignment vertical="top"/>
    </xf>
    <xf numFmtId="0" fontId="16" fillId="27" borderId="9" xfId="43" applyFont="1" applyFill="1" applyBorder="1">
      <alignment vertical="top"/>
    </xf>
    <xf numFmtId="9" fontId="6" fillId="0" borderId="0" xfId="44" applyFont="0" applyNumberFormat="1">
      <alignment vertical="top"/>
    </xf>
    <xf numFmtId="0" fontId="17" fillId="0" borderId="0" xfId="45" applyFont="1">
      <alignment vertical="top"/>
    </xf>
    <xf numFmtId="0" fontId="18" fillId="0" borderId="10" xfId="46" applyFont="1" applyBorder="1">
      <alignment vertical="top"/>
    </xf>
    <xf numFmtId="0" fontId="19" fillId="0" borderId="0" xfId="47" applyFont="1">
      <alignment vertical="top"/>
    </xf>
    <xf numFmtId="0" fontId="20" fillId="0" borderId="0" xfId="48" applyFont="1"/>
    <xf numFmtId="1616" fontId="20" fillId="0" borderId="0" xfId="49" applyFont="1" applyNumberFormat="1"/>
    <xf numFmtId="38" fontId="21" fillId="0" borderId="0" xfId="50" applyFont="1" applyNumberFormat="1">
      <alignment vertical="top"/>
    </xf>
    <xf numFmtId="1617" fontId="22" fillId="33" borderId="0" xfId="51" applyFont="1" applyFill="1" applyNumberFormat="1">
      <protection locked="0"/>
    </xf>
    <xf numFmtId="0" fontId="23" fillId="0" borderId="0" xfId="52" applyFont="1">
      <alignment vertical="center"/>
    </xf>
    <xf numFmtId="1618" fontId="22" fillId="33" borderId="0" xfId="53" applyFont="1" applyFill="1" applyNumberFormat="1">
      <protection locked="0"/>
    </xf>
    <xf numFmtId="1619" fontId="22" fillId="33" borderId="0" xfId="54" applyFont="1" applyFill="1" applyNumberFormat="1">
      <protection locked="0"/>
    </xf>
    <xf numFmtId="0" fontId="24" fillId="0" borderId="0" xfId="55" applyFont="1">
      <alignment vertical="top"/>
    </xf>
    <xf numFmtId="0" fontId="25" fillId="34" borderId="6" xfId="56" applyFont="1" applyFill="1" applyBorder="1">
      <alignment vertical="top"/>
    </xf>
    <xf numFmtId="0" fontId="26" fillId="0" borderId="0" xfId="57" applyFont="1">
      <alignment vertical="top"/>
    </xf>
    <xf numFmtId="0" fontId="27" fillId="0" borderId="0" xfId="58" applyFont="1"/>
    <xf numFmtId="0" fontId="28" fillId="35" borderId="11" xfId="59" applyFont="1" applyFill="1" applyBorder="1">
      <alignment horizontal="center" vertical="center"/>
    </xf>
    <xf numFmtId="0" fontId="29" fillId="0" borderId="0" xfId="60" applyFont="1">
      <alignment vertical="top"/>
    </xf>
    <xf numFmtId="0" fontId="30" fillId="0" borderId="0" xfId="61" applyFont="1">
      <alignment vertical="top"/>
    </xf>
    <xf numFmtId="0" fontId="31" fillId="0" borderId="0" xfId="62" applyFont="1">
      <alignment vertical="top"/>
    </xf>
    <xf numFmtId="0" fontId="32" fillId="0" borderId="0" xfId="63" applyFont="1">
      <alignment horizontal="center" vertical="center" wrapText="1"/>
    </xf>
    <xf numFmtId="0" fontId="33" fillId="0" borderId="0" xfId="64" applyFont="1">
      <alignment horizontal="center" vertical="center" wrapText="1"/>
    </xf>
    <xf numFmtId="49" fontId="22" fillId="0" borderId="0" xfId="65" applyFont="1" applyNumberFormat="1">
      <alignment vertical="top"/>
    </xf>
    <xf numFmtId="0" fontId="34" fillId="0" borderId="0" xfId="66" applyFont="1"/>
    <xf numFmtId="49" fontId="0" fillId="0" borderId="0" xfId="67" applyFont="1" applyNumberFormat="1">
      <alignment vertical="top"/>
    </xf>
    <xf numFmtId="0" fontId="35" fillId="0" borderId="0" xfId="68" applyFont="1"/>
    <xf numFmtId="0" fontId="1" fillId="0" borderId="0" xfId="69" applyFont="1"/>
    <xf numFmtId="0" fontId="36" fillId="36" borderId="0" xfId="70" applyFont="1" applyFill="1">
      <alignment vertical="top"/>
    </xf>
    <xf numFmtId="49" fontId="36" fillId="0" borderId="0" xfId="71" applyFont="1" applyNumberFormat="1">
      <alignment vertical="top"/>
    </xf>
    <xf numFmtId="49" fontId="22" fillId="36" borderId="0" xfId="72" applyFont="1" applyFill="1" applyNumberFormat="1">
      <alignment vertical="top"/>
    </xf>
    <xf numFmtId="49" fontId="0" fillId="37" borderId="0" xfId="73" applyFont="1" applyFill="1" applyNumberFormat="1">
      <alignment vertical="top"/>
    </xf>
    <xf numFmtId="0" fontId="22" fillId="0" borderId="0" xfId="74" applyFont="1">
      <alignment horizontal="left" vertical="center"/>
    </xf>
    <xf numFmtId="49" fontId="22" fillId="38" borderId="12" xfId="0" applyFont="1" applyFill="1" applyBorder="1" applyNumberFormat="1">
      <alignment horizontal="center" vertical="top"/>
    </xf>
    <xf numFmtId="49" fontId="22" fillId="0" borderId="0" xfId="0" applyFont="1" applyNumberFormat="1">
      <alignment vertical="center" wrapText="1"/>
    </xf>
    <xf numFmtId="49" fontId="37" fillId="0" borderId="0" xfId="0" applyFont="1" applyNumberFormat="1">
      <alignment vertical="center"/>
    </xf>
    <xf numFmtId="0" fontId="22" fillId="0" borderId="0" xfId="0" applyFont="1"/>
    <xf numFmtId="0" fontId="37" fillId="0" borderId="0" xfId="74" applyFont="1">
      <alignment vertical="center" wrapText="1"/>
    </xf>
    <xf numFmtId="0" fontId="37" fillId="0" borderId="0" xfId="74" applyFont="1">
      <alignment horizontal="left" vertical="center" wrapText="1"/>
    </xf>
    <xf numFmtId="0" fontId="37" fillId="0" borderId="0" xfId="74" applyFont="1">
      <alignment vertical="center" wrapText="1"/>
    </xf>
    <xf numFmtId="0" fontId="22" fillId="0" borderId="0" xfId="74" applyFont="1">
      <alignment vertical="center" wrapText="1"/>
    </xf>
    <xf numFmtId="0" fontId="22" fillId="0" borderId="0" xfId="74" applyFont="1">
      <alignment vertical="center"/>
    </xf>
    <xf numFmtId="0" fontId="37" fillId="0" borderId="0" xfId="74" applyFont="1">
      <alignment vertical="center" wrapText="1"/>
    </xf>
    <xf numFmtId="49" fontId="37" fillId="0" borderId="0" xfId="74" applyFont="1" applyNumberFormat="1">
      <alignment horizontal="left" vertical="center" wrapText="1"/>
    </xf>
    <xf numFmtId="49" fontId="0" fillId="39" borderId="0" xfId="0" applyFont="1" applyFill="1" applyNumberFormat="1">
      <alignment vertical="top"/>
    </xf>
    <xf numFmtId="0" fontId="22" fillId="0" borderId="0" xfId="0" applyFont="1">
      <alignment vertical="center" wrapText="1"/>
    </xf>
    <xf numFmtId="0" fontId="38" fillId="39" borderId="0" xfId="0" applyFont="1" applyFill="1">
      <alignment horizontal="center" vertical="center" wrapText="1"/>
    </xf>
    <xf numFmtId="0" fontId="22" fillId="0" borderId="13" xfId="0" applyFont="1" applyBorder="1">
      <alignment vertical="center" wrapText="1"/>
    </xf>
    <xf numFmtId="0" fontId="0" fillId="0" borderId="13" xfId="0" applyFont="1" applyBorder="1">
      <alignment vertical="center" wrapText="1"/>
    </xf>
    <xf numFmtId="0" fontId="37" fillId="0" borderId="0" xfId="74" applyFont="1">
      <alignment horizontal="center" vertical="center" wrapText="1"/>
    </xf>
    <xf numFmtId="0" fontId="0" fillId="0" borderId="0" xfId="0" applyFont="1">
      <alignment vertical="center" wrapText="1"/>
    </xf>
    <xf numFmtId="49" fontId="0" fillId="39" borderId="0" xfId="0" applyFont="1" applyFill="1" applyNumberFormat="1">
      <alignment horizontal="center" vertical="top" wrapText="1"/>
    </xf>
    <xf numFmtId="49" fontId="0" fillId="0" borderId="0" xfId="0" applyFont="1" applyNumberFormat="1">
      <alignment horizontal="center" vertical="top" wrapText="1"/>
    </xf>
    <xf numFmtId="0" fontId="37" fillId="0" borderId="0" xfId="0" applyFont="1">
      <alignment vertical="center" wrapText="1"/>
    </xf>
    <xf numFmtId="49" fontId="33" fillId="39" borderId="0" xfId="0" applyFont="1" applyFill="1" applyNumberFormat="1">
      <alignment horizontal="center" vertical="center"/>
    </xf>
    <xf numFmtId="0" fontId="39" fillId="0" borderId="0" xfId="0" applyFont="1">
      <alignment horizontal="center" vertical="center"/>
    </xf>
    <xf numFmtId="0" fontId="40" fillId="0" borderId="0" xfId="0" applyFont="1">
      <alignment horizontal="center" vertical="center" wrapText="1"/>
    </xf>
    <xf numFmtId="49" fontId="22" fillId="0" borderId="0" xfId="74" applyFont="1" applyNumberFormat="1">
      <alignment horizontal="center" vertical="center" wrapText="1"/>
    </xf>
    <xf numFmtId="0" fontId="40" fillId="0" borderId="0" xfId="0" applyFont="1">
      <alignment horizontal="center" vertical="center"/>
    </xf>
    <xf numFmtId="0" fontId="22" fillId="0" borderId="14" xfId="64" applyFont="1" applyBorder="1">
      <alignment horizontal="center" vertical="center" wrapText="1"/>
    </xf>
    <xf numFmtId="0" fontId="22" fillId="0" borderId="14" xfId="0" applyFont="1" applyBorder="1">
      <alignment horizontal="center" vertical="center" wrapText="1"/>
    </xf>
    <xf numFmtId="49" fontId="22" fillId="0" borderId="14" xfId="0" applyFont="1" applyBorder="1" applyNumberFormat="1">
      <alignment horizontal="left" vertical="center" wrapText="1"/>
    </xf>
    <xf numFmtId="49" fontId="0" fillId="0" borderId="0" xfId="0" applyFont="1" applyNumberFormat="1">
      <alignment vertical="top"/>
    </xf>
    <xf numFmtId="49" fontId="33" fillId="0" borderId="0" xfId="0" applyFont="1" applyNumberFormat="1">
      <alignment horizontal="center" vertical="center"/>
    </xf>
    <xf numFmtId="49" fontId="0" fillId="0" borderId="0" xfId="0" applyFont="1" applyNumberFormat="1">
      <alignment vertical="center" wrapText="1"/>
    </xf>
    <xf numFmtId="49" fontId="22" fillId="0" borderId="0" xfId="0" applyFont="1" applyNumberFormat="1">
      <alignment horizontal="center" vertical="top"/>
    </xf>
    <xf numFmtId="49" fontId="0" fillId="0" borderId="0" xfId="0" applyFont="1" applyNumberFormat="1">
      <alignment horizontal="center" vertical="center"/>
    </xf>
    <xf numFmtId="49" fontId="22" fillId="0" borderId="0" xfId="0" applyFont="1" applyNumberFormat="1">
      <alignment vertical="top"/>
    </xf>
    <xf numFmtId="49" fontId="22" fillId="0" borderId="0" xfId="0" applyFont="1" applyNumberFormat="1">
      <alignment vertical="center" wrapText="1"/>
    </xf>
    <xf numFmtId="0" fontId="22" fillId="0" borderId="0" xfId="0" applyFont="1">
      <alignment vertical="center"/>
    </xf>
    <xf numFmtId="49" fontId="22" fillId="0" borderId="0" xfId="0" applyFont="1" applyNumberFormat="1">
      <alignment vertical="center" wrapText="1"/>
    </xf>
    <xf numFmtId="49" fontId="0" fillId="0" borderId="0" xfId="0" applyFont="1" applyNumberFormat="1">
      <alignment horizontal="center" vertical="top"/>
    </xf>
    <xf numFmtId="49" fontId="0" fillId="0" borderId="0" xfId="0" applyFont="1" applyNumberFormat="1">
      <alignment vertical="top"/>
    </xf>
    <xf numFmtId="49" fontId="0" fillId="0" borderId="0" xfId="0" applyFont="1" applyNumberFormat="1">
      <alignment vertical="top" wrapText="1"/>
    </xf>
    <xf numFmtId="0" fontId="38" fillId="0" borderId="15" xfId="0" applyFont="1" applyBorder="1">
      <alignment horizontal="center" vertical="center" wrapText="1"/>
    </xf>
    <xf numFmtId="49" fontId="0" fillId="0" borderId="15" xfId="0" applyFont="1" applyBorder="1" applyNumberFormat="1">
      <alignment horizontal="center" vertical="center" wrapText="1"/>
    </xf>
    <xf numFmtId="0" fontId="0" fillId="0" borderId="15" xfId="0" applyFont="1" applyBorder="1">
      <alignment horizontal="center" vertical="center" wrapText="1"/>
    </xf>
    <xf numFmtId="49" fontId="39" fillId="0" borderId="0" xfId="64" applyFont="1" applyNumberFormat="1">
      <alignment horizontal="center" vertical="center" wrapText="1"/>
    </xf>
    <xf numFmtId="49" fontId="37" fillId="0" borderId="0" xfId="0" applyFont="1" applyNumberFormat="1">
      <alignment vertical="top"/>
    </xf>
    <xf numFmtId="49" fontId="0" fillId="0" borderId="0" xfId="0" applyFont="1" applyNumberFormat="1">
      <alignment vertical="top"/>
    </xf>
    <xf numFmtId="49" fontId="39" fillId="0" borderId="0" xfId="0" applyFont="1" applyNumberFormat="1">
      <alignment horizontal="center" vertical="center"/>
    </xf>
    <xf numFmtId="0" fontId="40" fillId="0" borderId="0" xfId="0" applyFont="1">
      <alignment horizontal="center" vertical="center"/>
    </xf>
    <xf numFmtId="0" fontId="22" fillId="0" borderId="0" xfId="0" applyFont="1"/>
    <xf numFmtId="0" fontId="40" fillId="0" borderId="0" xfId="0" applyFont="1">
      <alignment horizontal="center" vertical="center"/>
    </xf>
    <xf numFmtId="0" fontId="22" fillId="0" borderId="14" xfId="0" applyFont="1" applyBorder="1">
      <alignment horizontal="center" vertical="center"/>
    </xf>
    <xf numFmtId="0" fontId="40" fillId="0" borderId="0" xfId="0" applyFont="1">
      <alignment horizontal="center" vertical="center" wrapText="1"/>
    </xf>
    <xf numFmtId="49" fontId="41" fillId="0" borderId="0" xfId="0" applyFont="1" applyNumberFormat="1">
      <alignment horizontal="left" vertical="top" wrapText="1"/>
    </xf>
    <xf numFmtId="49" fontId="41" fillId="0" borderId="0" xfId="0" applyFont="1" applyNumberFormat="1">
      <alignment vertical="top"/>
    </xf>
    <xf numFmtId="0" fontId="39" fillId="0" borderId="0" xfId="0" applyFont="1">
      <alignment horizontal="center" vertical="center"/>
    </xf>
    <xf numFmtId="0" fontId="39" fillId="0" borderId="0" xfId="0" applyFont="1">
      <alignment horizontal="center" vertical="center"/>
    </xf>
    <xf numFmtId="49" fontId="33" fillId="40" borderId="16" xfId="0" applyFont="1" applyFill="1" applyBorder="1" applyNumberFormat="1">
      <alignment horizontal="center" vertical="center"/>
    </xf>
    <xf numFmtId="49" fontId="42" fillId="40" borderId="17" xfId="0" applyFont="1" applyFill="1" applyBorder="1" applyNumberFormat="1">
      <alignment horizontal="left" vertical="center"/>
    </xf>
    <xf numFmtId="0" fontId="43" fillId="0" borderId="0" xfId="74" applyFont="1">
      <alignment vertical="center" wrapText="1"/>
    </xf>
    <xf numFmtId="0" fontId="22" fillId="0" borderId="0" xfId="74" applyFont="1">
      <alignment vertical="center" wrapText="1"/>
    </xf>
    <xf numFmtId="0" fontId="22" fillId="0" borderId="0" xfId="74" applyFont="1">
      <alignment vertical="center" wrapText="1"/>
    </xf>
    <xf numFmtId="0" fontId="22" fillId="0" borderId="0" xfId="74" applyFont="1">
      <alignment horizontal="right" vertical="center" wrapText="1" indent="1"/>
    </xf>
    <xf numFmtId="14" fontId="37" fillId="0" borderId="0" xfId="74" applyFont="1" applyNumberFormat="1">
      <alignment horizontal="center" vertical="center" wrapText="1"/>
    </xf>
    <xf numFmtId="0" fontId="37" fillId="0" borderId="0" xfId="74" applyFont="1">
      <alignment horizontal="center" vertical="center" wrapText="1"/>
    </xf>
    <xf numFmtId="0" fontId="0" fillId="0" borderId="0" xfId="74" applyFont="1">
      <alignment horizontal="right" vertical="center" wrapText="1" indent="1"/>
    </xf>
    <xf numFmtId="0" fontId="43" fillId="0" borderId="0" xfId="74" applyFont="1">
      <alignment horizontal="center" vertical="center" wrapText="1"/>
    </xf>
    <xf numFmtId="0" fontId="22" fillId="0" borderId="0" xfId="74" applyFont="1">
      <alignment horizontal="right" vertical="center" wrapText="1" indent="1"/>
    </xf>
    <xf numFmtId="0" fontId="0" fillId="0" borderId="0" xfId="74" applyFont="1">
      <alignment horizontal="right" vertical="center" wrapText="1" indent="1"/>
    </xf>
    <xf numFmtId="49" fontId="22" fillId="0" borderId="0" xfId="74" applyFont="1" applyNumberFormat="1">
      <alignment horizontal="right" vertical="center" wrapText="1" indent="1"/>
    </xf>
    <xf numFmtId="0" fontId="37" fillId="0" borderId="0" xfId="74" applyFont="1">
      <alignment horizontal="center" vertical="center" wrapText="1"/>
    </xf>
    <xf numFmtId="0" fontId="37" fillId="0" borderId="0" xfId="74" applyFont="1">
      <alignment horizontal="center" vertical="center" wrapText="1"/>
    </xf>
    <xf numFmtId="0" fontId="22" fillId="0" borderId="0" xfId="74" applyFont="1">
      <alignment horizontal="center" vertical="center" wrapText="1"/>
    </xf>
    <xf numFmtId="0" fontId="33" fillId="0" borderId="0" xfId="74" applyFont="1">
      <alignment vertical="center" wrapText="1"/>
    </xf>
    <xf numFmtId="0" fontId="44" fillId="0" borderId="0" xfId="74" applyFont="1">
      <alignment horizontal="center" vertical="center" wrapText="1"/>
    </xf>
    <xf numFmtId="0" fontId="22" fillId="0" borderId="0" xfId="74" applyFont="1">
      <alignment horizontal="center" vertical="center" wrapText="1"/>
    </xf>
    <xf numFmtId="14" fontId="22" fillId="0" borderId="0" xfId="74" applyFont="1" applyNumberFormat="1">
      <alignment horizontal="center" vertical="center" wrapText="1"/>
    </xf>
    <xf numFmtId="49" fontId="0" fillId="0" borderId="0" xfId="0" applyFont="1" applyNumberFormat="1">
      <alignment vertical="top"/>
    </xf>
    <xf numFmtId="49" fontId="0" fillId="0" borderId="0" xfId="0" applyFont="1" applyNumberFormat="1">
      <alignment vertical="top"/>
    </xf>
    <xf numFmtId="49" fontId="37" fillId="0" borderId="0" xfId="0" applyFont="1" applyNumberFormat="1">
      <alignment vertical="top"/>
    </xf>
    <xf numFmtId="49" fontId="0" fillId="41" borderId="13" xfId="0" applyFont="1" applyFill="1" applyBorder="1" applyNumberFormat="1">
      <alignment horizontal="left" vertical="center" wrapText="1"/>
      <protection locked="0"/>
    </xf>
    <xf numFmtId="49" fontId="0" fillId="0" borderId="13" xfId="0" applyFont="1" applyBorder="1" applyNumberFormat="1">
      <alignment horizontal="left" vertical="center" wrapText="1"/>
    </xf>
    <xf numFmtId="0" fontId="0" fillId="0" borderId="13" xfId="0" applyFont="1" applyBorder="1">
      <alignment horizontal="center" vertical="center" wrapText="1"/>
    </xf>
    <xf numFmtId="49" fontId="0" fillId="0" borderId="0" xfId="0" applyFont="1" applyNumberFormat="1">
      <alignment horizontal="left" vertical="center" wrapText="1"/>
    </xf>
    <xf numFmtId="0" fontId="0" fillId="0" borderId="0" xfId="0" applyFont="1">
      <alignment horizontal="center" vertical="center" wrapText="1"/>
    </xf>
    <xf numFmtId="49" fontId="0" fillId="0" borderId="13" xfId="0" applyFont="1" applyBorder="1" applyNumberFormat="1">
      <alignment horizontal="right" vertical="center" wrapText="1" indent="1"/>
    </xf>
    <xf numFmtId="0" fontId="0" fillId="0" borderId="13" xfId="0" applyFont="1" applyBorder="1">
      <alignment horizontal="right" vertical="center" wrapText="1"/>
    </xf>
    <xf numFmtId="49" fontId="22" fillId="0" borderId="0" xfId="0" applyFont="1" applyNumberFormat="1">
      <alignment vertical="top"/>
    </xf>
    <xf numFmtId="49" fontId="22" fillId="0" borderId="0" xfId="0" applyFont="1" applyNumberFormat="1">
      <alignment vertical="top"/>
    </xf>
    <xf numFmtId="0" fontId="25" fillId="0" borderId="0" xfId="74" applyFont="1">
      <alignment vertical="top" wrapText="1"/>
    </xf>
    <xf numFmtId="0" fontId="25" fillId="0" borderId="0" xfId="74" applyFont="1">
      <alignment horizontal="right" vertical="top" wrapText="1"/>
    </xf>
    <xf numFmtId="0" fontId="45" fillId="0" borderId="0" xfId="0" applyFont="1">
      <alignment vertical="center" wrapText="1"/>
    </xf>
    <xf numFmtId="49" fontId="46" fillId="0" borderId="14" xfId="0" applyFont="1" applyBorder="1" applyNumberFormat="1">
      <alignment vertical="center" wrapText="1"/>
    </xf>
    <xf numFmtId="0" fontId="0" fillId="0" borderId="14" xfId="66" applyFont="1" applyBorder="1">
      <alignment vertical="center" wrapText="1"/>
    </xf>
    <xf numFmtId="0" fontId="33" fillId="0" borderId="14" xfId="66" applyFont="1" applyBorder="1">
      <alignment vertical="center" wrapText="1"/>
    </xf>
    <xf numFmtId="0" fontId="22" fillId="0" borderId="14" xfId="66" applyFont="1" applyBorder="1">
      <alignment vertical="center" wrapText="1"/>
    </xf>
    <xf numFmtId="49" fontId="0" fillId="0" borderId="13" xfId="0" applyFont="1" applyBorder="1" applyNumberFormat="1">
      <alignment horizontal="center" vertical="center" wrapText="1"/>
    </xf>
    <xf numFmtId="49" fontId="0" fillId="0" borderId="13" xfId="0" applyFont="1" applyBorder="1" applyNumberFormat="1">
      <alignment horizontal="center" vertical="center" wrapText="1"/>
    </xf>
    <xf numFmtId="49" fontId="42" fillId="42" borderId="13" xfId="0" applyFont="1" applyFill="1" applyBorder="1" applyNumberFormat="1">
      <alignment horizontal="left" vertical="center" wrapText="1"/>
      <protection locked="0"/>
    </xf>
    <xf numFmtId="0" fontId="22" fillId="0" borderId="13" xfId="0" applyFont="1" applyBorder="1">
      <alignment horizontal="center" vertical="center"/>
    </xf>
    <xf numFmtId="49" fontId="22" fillId="41" borderId="13" xfId="0" applyFont="1" applyFill="1" applyBorder="1" applyNumberFormat="1">
      <alignment horizontal="left" vertical="center" wrapText="1"/>
      <protection locked="0"/>
    </xf>
    <xf numFmtId="0" fontId="47" fillId="0" borderId="0" xfId="74" applyFont="1">
      <alignment vertical="center" wrapText="1"/>
    </xf>
    <xf numFmtId="0" fontId="48" fillId="0" borderId="0" xfId="74" applyFont="1">
      <alignment vertical="center" wrapText="1"/>
    </xf>
    <xf numFmtId="0" fontId="48" fillId="0" borderId="0" xfId="74" applyFont="1">
      <alignment vertical="center" wrapText="1"/>
    </xf>
    <xf numFmtId="49" fontId="49" fillId="0" borderId="0" xfId="0" applyFont="1" applyNumberFormat="1">
      <alignment vertical="top"/>
    </xf>
    <xf numFmtId="0" fontId="48" fillId="0" borderId="0" xfId="0" applyFont="1"/>
    <xf numFmtId="0" fontId="48" fillId="0" borderId="0" xfId="0" applyFont="1"/>
    <xf numFmtId="49" fontId="49" fillId="39" borderId="0" xfId="0" applyFont="1" applyFill="1" applyNumberFormat="1">
      <alignment vertical="top"/>
    </xf>
    <xf numFmtId="49" fontId="49" fillId="0" borderId="0" xfId="0" applyFont="1" applyNumberFormat="1">
      <alignment vertical="top"/>
    </xf>
    <xf numFmtId="49" fontId="50" fillId="0" borderId="0" xfId="0" applyFont="1" applyNumberFormat="1">
      <alignment vertical="top"/>
    </xf>
    <xf numFmtId="49" fontId="33" fillId="0" borderId="14" xfId="0" applyFont="1" applyBorder="1" applyNumberFormat="1">
      <alignment vertical="center" wrapText="1"/>
    </xf>
    <xf numFmtId="49" fontId="0" fillId="0" borderId="0" xfId="0" applyFont="1" applyNumberFormat="1">
      <alignment vertical="top"/>
    </xf>
    <xf numFmtId="0" fontId="33" fillId="39" borderId="0" xfId="0" applyFont="1" applyFill="1">
      <alignment horizontal="center" vertical="center"/>
    </xf>
    <xf numFmtId="0" fontId="45" fillId="0" borderId="0" xfId="0" applyFont="1">
      <alignment vertical="center"/>
    </xf>
    <xf numFmtId="0" fontId="22" fillId="0" borderId="0" xfId="74" applyFont="1">
      <alignment horizontal="left" vertical="top" wrapText="1" indent="1"/>
    </xf>
    <xf numFmtId="49" fontId="22" fillId="0" borderId="13" xfId="0" applyFont="1" applyBorder="1" applyNumberFormat="1">
      <alignment horizontal="center" vertical="center" wrapText="1"/>
    </xf>
    <xf numFmtId="49" fontId="51" fillId="0" borderId="0" xfId="0" applyFont="1" applyNumberFormat="1">
      <alignment vertical="top"/>
    </xf>
    <xf numFmtId="49" fontId="22" fillId="38" borderId="13" xfId="0" applyFont="1" applyFill="1" applyBorder="1" applyNumberFormat="1">
      <alignment horizontal="left" vertical="center" wrapText="1" indent="1"/>
    </xf>
    <xf numFmtId="49" fontId="22" fillId="41" borderId="13" xfId="0" applyFont="1" applyFill="1" applyBorder="1" applyNumberFormat="1">
      <alignment horizontal="left" vertical="center" wrapText="1"/>
      <protection locked="0"/>
    </xf>
    <xf numFmtId="49" fontId="0" fillId="0" borderId="0" xfId="0" applyFont="1" applyNumberFormat="1">
      <alignment horizontal="left" vertical="top" indent="1"/>
    </xf>
    <xf numFmtId="49" fontId="37" fillId="0" borderId="0" xfId="0" applyFont="1" applyNumberFormat="1">
      <alignment horizontal="center" vertical="top"/>
    </xf>
    <xf numFmtId="49" fontId="42" fillId="40" borderId="18" xfId="0" applyFont="1" applyFill="1" applyBorder="1" applyNumberFormat="1">
      <alignment horizontal="left" vertical="center"/>
    </xf>
    <xf numFmtId="49" fontId="22" fillId="0" borderId="13" xfId="0" applyFont="1" applyBorder="1" applyNumberFormat="1">
      <alignment horizontal="left" vertical="top"/>
    </xf>
    <xf numFmtId="49" fontId="22" fillId="0" borderId="0" xfId="0" applyFont="1" applyNumberFormat="1">
      <alignment horizontal="left" vertical="center" wrapText="1"/>
    </xf>
    <xf numFmtId="0" fontId="22" fillId="0" borderId="19" xfId="0" applyFont="1" applyBorder="1">
      <alignment horizontal="center" vertical="center"/>
    </xf>
    <xf numFmtId="49" fontId="22" fillId="0" borderId="19" xfId="0" applyFont="1" applyBorder="1" applyNumberFormat="1">
      <alignment horizontal="left" vertical="center" wrapText="1"/>
    </xf>
    <xf numFmtId="49" fontId="33" fillId="40" borderId="20" xfId="0" applyFont="1" applyFill="1" applyBorder="1" applyNumberFormat="1">
      <alignment horizontal="center" vertical="center"/>
    </xf>
    <xf numFmtId="49" fontId="42" fillId="40" borderId="21" xfId="0" applyFont="1" applyFill="1" applyBorder="1" applyNumberFormat="1">
      <alignment horizontal="left" vertical="center"/>
    </xf>
    <xf numFmtId="49" fontId="39" fillId="0" borderId="18" xfId="64" applyFont="1" applyBorder="1" applyNumberFormat="1">
      <alignment horizontal="center" vertical="center" wrapText="1"/>
    </xf>
    <xf numFmtId="0" fontId="52" fillId="0" borderId="0" xfId="74" applyFont="1">
      <alignment horizontal="left" vertical="top" wrapText="1"/>
    </xf>
    <xf numFmtId="0" fontId="22" fillId="0" borderId="0" xfId="0" applyFont="1">
      <alignment horizontal="right" vertical="center" wrapText="1"/>
    </xf>
    <xf numFmtId="0" fontId="53" fillId="0" borderId="0" xfId="74" applyFont="1">
      <alignment vertical="center" wrapText="1"/>
    </xf>
    <xf numFmtId="0" fontId="54" fillId="0" borderId="0" xfId="74" applyFont="1">
      <alignment vertical="center" wrapText="1"/>
    </xf>
    <xf numFmtId="0" fontId="54" fillId="0" borderId="0" xfId="74" applyFont="1">
      <alignment vertical="center" wrapText="1"/>
    </xf>
    <xf numFmtId="0" fontId="42" fillId="40" borderId="20" xfId="71" applyFont="1" applyFill="1" applyBorder="1" applyNumberFormat="1">
      <alignment vertical="center"/>
    </xf>
    <xf numFmtId="49" fontId="22" fillId="0" borderId="13" xfId="0" applyFont="1" applyBorder="1" applyNumberFormat="1">
      <alignment horizontal="center" vertical="center" wrapText="1"/>
    </xf>
    <xf numFmtId="49" fontId="22" fillId="0" borderId="22" xfId="0" applyFont="1" applyBorder="1" applyNumberFormat="1">
      <alignment horizontal="center" vertical="center" wrapText="1"/>
    </xf>
    <xf numFmtId="0" fontId="42" fillId="0" borderId="23" xfId="71" applyFont="1" applyBorder="1" applyNumberFormat="1">
      <alignment horizontal="left" vertical="center"/>
    </xf>
    <xf numFmtId="0" fontId="42" fillId="40" borderId="24" xfId="71" applyFont="1" applyFill="1" applyBorder="1" applyNumberFormat="1">
      <alignment horizontal="left" vertical="center"/>
    </xf>
    <xf numFmtId="49" fontId="22" fillId="0" borderId="25" xfId="64" applyFont="1" applyBorder="1" applyNumberFormat="1">
      <alignment horizontal="center" vertical="center" wrapText="1"/>
    </xf>
    <xf numFmtId="0" fontId="42" fillId="40" borderId="20" xfId="71" applyFont="1" applyFill="1" applyBorder="1" applyNumberFormat="1">
      <alignment horizontal="left" vertical="center"/>
    </xf>
    <xf numFmtId="49" fontId="51" fillId="0" borderId="0" xfId="0" applyFont="1" applyNumberFormat="1">
      <alignment vertical="top"/>
    </xf>
    <xf numFmtId="0" fontId="42" fillId="0" borderId="25" xfId="71" applyFont="1" applyBorder="1" applyNumberFormat="1">
      <alignment horizontal="left" vertical="center"/>
    </xf>
    <xf numFmtId="49" fontId="40" fillId="0" borderId="25" xfId="64" applyFont="1" applyBorder="1" applyNumberFormat="1">
      <alignment horizontal="center" vertical="center" wrapText="1"/>
    </xf>
    <xf numFmtId="0" fontId="36" fillId="0" borderId="0" xfId="71" applyFont="1" applyNumberFormat="1">
      <alignment vertical="center"/>
    </xf>
    <xf numFmtId="49" fontId="33" fillId="0" borderId="18" xfId="64" applyFont="1" applyBorder="1" applyNumberFormat="1">
      <alignment vertical="center" wrapText="1"/>
    </xf>
    <xf numFmtId="49" fontId="40" fillId="0" borderId="0" xfId="0" applyFont="1" applyNumberFormat="1">
      <alignment horizontal="center" vertical="center" wrapText="1"/>
    </xf>
    <xf numFmtId="0" fontId="22" fillId="42" borderId="13" xfId="71" applyFont="1" applyFill="1" applyBorder="1" applyNumberFormat="1">
      <alignment horizontal="center" vertical="center" wrapText="1"/>
      <protection locked="0"/>
    </xf>
    <xf numFmtId="0" fontId="42" fillId="40" borderId="18" xfId="71" applyFont="1" applyFill="1" applyBorder="1" applyNumberFormat="1">
      <alignment vertical="center"/>
    </xf>
    <xf numFmtId="0" fontId="42" fillId="40" borderId="21" xfId="71" applyFont="1" applyFill="1" applyBorder="1" applyNumberFormat="1">
      <alignment vertical="center"/>
    </xf>
    <xf numFmtId="49" fontId="0" fillId="0" borderId="26" xfId="0" applyFont="1" applyBorder="1" applyNumberFormat="1">
      <alignment vertical="top"/>
    </xf>
    <xf numFmtId="49" fontId="0" fillId="0" borderId="27" xfId="0" applyFont="1" applyBorder="1" applyNumberFormat="1">
      <alignment vertical="top"/>
    </xf>
    <xf numFmtId="49" fontId="55" fillId="0" borderId="0" xfId="0" applyFont="1" applyNumberFormat="1">
      <alignment vertical="top"/>
    </xf>
    <xf numFmtId="49" fontId="36" fillId="0" borderId="22" xfId="71" applyFont="1" applyBorder="1" applyNumberFormat="1">
      <alignment vertical="center" wrapText="1"/>
    </xf>
    <xf numFmtId="49" fontId="36" fillId="0" borderId="23" xfId="71" applyFont="1" applyBorder="1" applyNumberFormat="1">
      <alignment vertical="center" wrapText="1"/>
    </xf>
    <xf numFmtId="49" fontId="36" fillId="0" borderId="25" xfId="71" applyFont="1" applyBorder="1" applyNumberFormat="1">
      <alignment vertical="center" wrapText="1"/>
    </xf>
    <xf numFmtId="49" fontId="22" fillId="0" borderId="22" xfId="64" applyFont="1" applyBorder="1" applyNumberFormat="1">
      <alignment vertical="center" wrapText="1"/>
    </xf>
    <xf numFmtId="49" fontId="22" fillId="0" borderId="23" xfId="64" applyFont="1" applyBorder="1" applyNumberFormat="1">
      <alignment vertical="center" wrapText="1"/>
    </xf>
    <xf numFmtId="49" fontId="40" fillId="0" borderId="22" xfId="64" applyFont="1" applyBorder="1" applyNumberFormat="1">
      <alignment vertical="center" wrapText="1"/>
    </xf>
    <xf numFmtId="49" fontId="40" fillId="0" borderId="23" xfId="64" applyFont="1" applyBorder="1" applyNumberFormat="1">
      <alignment vertical="center" wrapText="1"/>
    </xf>
    <xf numFmtId="49" fontId="22" fillId="0" borderId="28" xfId="64" applyFont="1" applyBorder="1" applyNumberFormat="1">
      <alignment vertical="center" wrapText="1"/>
    </xf>
    <xf numFmtId="0" fontId="56" fillId="0" borderId="0" xfId="0" applyFont="1">
      <alignment vertical="center" wrapText="1"/>
    </xf>
    <xf numFmtId="0" fontId="22" fillId="0" borderId="20" xfId="64" applyFont="1" applyBorder="1">
      <alignment vertical="center"/>
    </xf>
    <xf numFmtId="0" fontId="25" fillId="0" borderId="0" xfId="63" applyFont="1">
      <alignment vertical="center" wrapText="1"/>
    </xf>
    <xf numFmtId="0" fontId="37" fillId="0" borderId="0" xfId="0" applyFont="1">
      <alignment horizontal="center" vertical="top"/>
    </xf>
    <xf numFmtId="49" fontId="50" fillId="0" borderId="0" xfId="0" applyFont="1" applyNumberFormat="1">
      <alignment vertical="top"/>
    </xf>
    <xf numFmtId="49" fontId="57" fillId="0" borderId="0" xfId="0" applyFont="1" applyNumberFormat="1">
      <alignment vertical="top"/>
    </xf>
    <xf numFmtId="0" fontId="58" fillId="0" borderId="0" xfId="0" applyFont="1">
      <alignment vertical="center"/>
    </xf>
    <xf numFmtId="0" fontId="58" fillId="0" borderId="0" xfId="0" applyFont="1">
      <alignment vertical="center" wrapText="1"/>
    </xf>
    <xf numFmtId="49" fontId="55" fillId="40" borderId="24" xfId="0" applyFont="1" applyFill="1" applyBorder="1" applyNumberFormat="1">
      <alignment vertical="top"/>
    </xf>
    <xf numFmtId="49" fontId="55" fillId="40" borderId="27" xfId="0" applyFont="1" applyFill="1" applyBorder="1" applyNumberFormat="1">
      <alignment vertical="top"/>
    </xf>
    <xf numFmtId="49" fontId="55" fillId="40" borderId="29" xfId="0" applyFont="1" applyFill="1" applyBorder="1" applyNumberFormat="1">
      <alignment vertical="top"/>
    </xf>
    <xf numFmtId="49" fontId="55" fillId="40" borderId="20" xfId="0" applyFont="1" applyFill="1" applyBorder="1" applyNumberFormat="1">
      <alignment vertical="top"/>
    </xf>
    <xf numFmtId="49" fontId="55" fillId="40" borderId="18" xfId="0" applyFont="1" applyFill="1" applyBorder="1" applyNumberFormat="1">
      <alignment vertical="top"/>
    </xf>
    <xf numFmtId="49" fontId="55" fillId="40" borderId="21" xfId="0" applyFont="1" applyFill="1" applyBorder="1" applyNumberFormat="1">
      <alignment vertical="top"/>
    </xf>
    <xf numFmtId="49" fontId="0" fillId="0" borderId="0" xfId="0" applyFont="1" applyNumberFormat="1">
      <alignment vertical="top"/>
    </xf>
    <xf numFmtId="49" fontId="49" fillId="0" borderId="27" xfId="0" applyFont="1" applyBorder="1" applyNumberFormat="1">
      <alignment vertical="top"/>
    </xf>
    <xf numFmtId="49" fontId="59" fillId="0" borderId="0" xfId="0" applyFont="1" applyNumberFormat="1">
      <alignment vertical="top"/>
    </xf>
    <xf numFmtId="49" fontId="55" fillId="0" borderId="27" xfId="0" applyFont="1" applyBorder="1" applyNumberFormat="1">
      <alignment vertical="top"/>
    </xf>
    <xf numFmtId="49" fontId="0" fillId="0" borderId="0" xfId="0" applyFont="1" applyNumberFormat="1">
      <alignment vertical="top"/>
    </xf>
    <xf numFmtId="0" fontId="22" fillId="0" borderId="13" xfId="0" applyFont="1" applyBorder="1">
      <alignment horizontal="center" vertical="center" wrapText="1"/>
    </xf>
    <xf numFmtId="49" fontId="39" fillId="0" borderId="18" xfId="64" applyFont="1" applyBorder="1" applyNumberFormat="1">
      <alignment horizontal="center" vertical="center" wrapText="1"/>
    </xf>
    <xf numFmtId="0" fontId="42" fillId="40" borderId="18" xfId="71" applyFont="1" applyFill="1" applyBorder="1" applyNumberFormat="1">
      <alignment horizontal="left" vertical="center"/>
    </xf>
    <xf numFmtId="0" fontId="22" fillId="0" borderId="0" xfId="0" applyFont="1">
      <alignment horizontal="right" vertical="center" wrapText="1"/>
    </xf>
    <xf numFmtId="0" fontId="37" fillId="0" borderId="0" xfId="64" applyFont="1">
      <alignment horizontal="center" vertical="center" wrapText="1"/>
    </xf>
    <xf numFmtId="49" fontId="22" fillId="0" borderId="13" xfId="69" applyFont="1" applyBorder="1" applyNumberFormat="1">
      <alignment horizontal="center" vertical="center"/>
    </xf>
    <xf numFmtId="49" fontId="39" fillId="0" borderId="30" xfId="64" applyFont="1" applyBorder="1" applyNumberFormat="1">
      <alignment horizontal="center" vertical="center" wrapText="1"/>
    </xf>
    <xf numFmtId="0" fontId="25" fillId="0" borderId="0" xfId="63" applyFont="1">
      <alignment horizontal="left" vertical="center" wrapText="1" indent="1"/>
    </xf>
    <xf numFmtId="0" fontId="22" fillId="0" borderId="23" xfId="64" applyFont="1" applyBorder="1">
      <alignment horizontal="left" vertical="center" wrapText="1"/>
    </xf>
    <xf numFmtId="0" fontId="22" fillId="0" borderId="23" xfId="0" applyFont="1" applyBorder="1">
      <alignment horizontal="center" vertical="center" wrapText="1"/>
    </xf>
    <xf numFmtId="0" fontId="22" fillId="0" borderId="26" xfId="0" applyFont="1" applyBorder="1">
      <alignment horizontal="center" vertical="center" wrapText="1"/>
    </xf>
    <xf numFmtId="49" fontId="22" fillId="0" borderId="23" xfId="64" applyFont="1" applyBorder="1" applyNumberFormat="1">
      <alignment horizontal="left" vertical="center" wrapText="1"/>
    </xf>
    <xf numFmtId="49" fontId="55" fillId="0" borderId="0" xfId="0" applyFont="1" applyNumberFormat="1">
      <alignment vertical="top"/>
    </xf>
    <xf numFmtId="49" fontId="22" fillId="0" borderId="23" xfId="71" applyFont="1" applyBorder="1" applyNumberFormat="1">
      <alignment horizontal="left" vertical="center" wrapText="1"/>
    </xf>
    <xf numFmtId="49" fontId="22" fillId="0" borderId="25" xfId="71" applyFont="1" applyBorder="1" applyNumberFormat="1">
      <alignment horizontal="left" vertical="center" wrapText="1"/>
    </xf>
    <xf numFmtId="0" fontId="22" fillId="0" borderId="24" xfId="71" applyFont="1" applyBorder="1" applyNumberFormat="1">
      <alignment horizontal="center" vertical="center" wrapText="1"/>
    </xf>
    <xf numFmtId="49" fontId="22" fillId="0" borderId="23" xfId="71" applyFont="1" applyBorder="1" applyNumberFormat="1">
      <alignment horizontal="center" vertical="center" wrapText="1"/>
    </xf>
    <xf numFmtId="0" fontId="22" fillId="0" borderId="29" xfId="71" applyFont="1" applyBorder="1" applyNumberFormat="1">
      <alignment horizontal="center" vertical="center" wrapText="1"/>
    </xf>
    <xf numFmtId="0" fontId="42" fillId="40" borderId="30" xfId="71" applyFont="1" applyFill="1" applyBorder="1" applyNumberFormat="1">
      <alignment horizontal="left" vertical="center"/>
    </xf>
    <xf numFmtId="0" fontId="22" fillId="0" borderId="25" xfId="71" applyFont="1" applyBorder="1" applyNumberFormat="1">
      <alignment horizontal="left" vertical="center" wrapText="1"/>
    </xf>
    <xf numFmtId="0" fontId="22" fillId="0" borderId="22" xfId="71" applyFont="1" applyBorder="1" applyNumberFormat="1">
      <alignment horizontal="center" vertical="center" wrapText="1"/>
    </xf>
    <xf numFmtId="0" fontId="22" fillId="0" borderId="23" xfId="71" applyFont="1" applyBorder="1" applyNumberFormat="1">
      <alignment horizontal="left" vertical="center" wrapText="1"/>
    </xf>
    <xf numFmtId="49" fontId="22" fillId="0" borderId="0" xfId="64" applyFont="1" applyNumberFormat="1">
      <alignment horizontal="left" vertical="center" wrapText="1"/>
    </xf>
    <xf numFmtId="0" fontId="22" fillId="0" borderId="0" xfId="64" applyFont="1">
      <alignment horizontal="left" vertical="center" wrapText="1"/>
    </xf>
    <xf numFmtId="49" fontId="22" fillId="0" borderId="29" xfId="64" applyFont="1" applyBorder="1" applyNumberFormat="1">
      <alignment vertical="center" wrapText="1"/>
    </xf>
    <xf numFmtId="0" fontId="42" fillId="0" borderId="28" xfId="71" applyFont="1" applyBorder="1" applyNumberFormat="1">
      <alignment horizontal="left" vertical="center"/>
    </xf>
    <xf numFmtId="0" fontId="22" fillId="0" borderId="13" xfId="0" applyFont="1" applyBorder="1">
      <alignment horizontal="left" vertical="center" wrapText="1" indent="2"/>
    </xf>
    <xf numFmtId="49" fontId="0" fillId="0" borderId="18" xfId="0" applyFont="1" applyBorder="1" applyNumberFormat="1">
      <alignment vertical="top"/>
    </xf>
    <xf numFmtId="0" fontId="22" fillId="0" borderId="20" xfId="64" applyFont="1" applyBorder="1">
      <alignment horizontal="left" vertical="center" indent="1"/>
    </xf>
    <xf numFmtId="49" fontId="0" fillId="39" borderId="0" xfId="0" applyFont="1" applyFill="1" applyNumberFormat="1">
      <alignment vertical="top"/>
    </xf>
    <xf numFmtId="0" fontId="22" fillId="0" borderId="0" xfId="0" applyFont="1">
      <alignment vertical="center" wrapText="1"/>
    </xf>
    <xf numFmtId="0" fontId="37" fillId="0" borderId="0" xfId="0" applyFont="1">
      <alignment vertical="center" wrapText="1"/>
    </xf>
    <xf numFmtId="0" fontId="40" fillId="0" borderId="0" xfId="0" applyFont="1">
      <alignment horizontal="center" vertical="center" wrapText="1"/>
    </xf>
    <xf numFmtId="49" fontId="0" fillId="0" borderId="0" xfId="0" applyFont="1" applyNumberFormat="1">
      <alignment vertical="top"/>
    </xf>
    <xf numFmtId="49" fontId="0" fillId="0" borderId="0" xfId="0" applyFont="1" applyNumberFormat="1">
      <alignment vertical="top"/>
    </xf>
    <xf numFmtId="49" fontId="0" fillId="0" borderId="0" xfId="0" applyFont="1" applyNumberFormat="1">
      <alignment vertical="top"/>
    </xf>
    <xf numFmtId="49" fontId="49" fillId="39" borderId="0" xfId="0" applyFont="1" applyFill="1" applyNumberFormat="1">
      <alignment vertical="top"/>
    </xf>
    <xf numFmtId="49" fontId="50" fillId="0" borderId="0" xfId="0" applyFont="1" applyNumberFormat="1">
      <alignment vertical="top"/>
    </xf>
    <xf numFmtId="0" fontId="45" fillId="0" borderId="0" xfId="0" applyFont="1">
      <alignment vertical="center"/>
    </xf>
    <xf numFmtId="0" fontId="42" fillId="40" borderId="20" xfId="71" applyFont="1" applyFill="1" applyBorder="1" applyNumberFormat="1">
      <alignment vertical="center"/>
    </xf>
    <xf numFmtId="49" fontId="22" fillId="0" borderId="13" xfId="0" applyFont="1" applyBorder="1" applyNumberFormat="1">
      <alignment horizontal="center" vertical="center" wrapText="1"/>
    </xf>
    <xf numFmtId="49" fontId="22" fillId="0" borderId="22" xfId="0" applyFont="1" applyBorder="1" applyNumberFormat="1">
      <alignment horizontal="center" vertical="center" wrapText="1"/>
    </xf>
    <xf numFmtId="0" fontId="42" fillId="0" borderId="23" xfId="71" applyFont="1" applyBorder="1" applyNumberFormat="1">
      <alignment horizontal="left" vertical="center"/>
    </xf>
    <xf numFmtId="0" fontId="42" fillId="40" borderId="24" xfId="71" applyFont="1" applyFill="1" applyBorder="1" applyNumberFormat="1">
      <alignment horizontal="left" vertical="center"/>
    </xf>
    <xf numFmtId="0" fontId="42" fillId="0" borderId="25" xfId="71" applyFont="1" applyBorder="1" applyNumberFormat="1">
      <alignment horizontal="left" vertical="center"/>
    </xf>
    <xf numFmtId="0" fontId="36" fillId="0" borderId="0" xfId="71" applyFont="1" applyNumberFormat="1">
      <alignment vertical="center"/>
    </xf>
    <xf numFmtId="49" fontId="33" fillId="0" borderId="18" xfId="64" applyFont="1" applyBorder="1" applyNumberFormat="1">
      <alignment vertical="center" wrapText="1"/>
    </xf>
    <xf numFmtId="0" fontId="1" fillId="0" borderId="0" xfId="69" applyFont="1"/>
    <xf numFmtId="49" fontId="55" fillId="0" borderId="0" xfId="0" applyFont="1" applyNumberFormat="1">
      <alignment vertical="top"/>
    </xf>
    <xf numFmtId="49" fontId="36" fillId="0" borderId="22" xfId="71" applyFont="1" applyBorder="1" applyNumberFormat="1">
      <alignment vertical="center" wrapText="1"/>
    </xf>
    <xf numFmtId="49" fontId="36" fillId="0" borderId="23" xfId="71" applyFont="1" applyBorder="1" applyNumberFormat="1">
      <alignment vertical="center" wrapText="1"/>
    </xf>
    <xf numFmtId="49" fontId="36" fillId="0" borderId="25" xfId="71" applyFont="1" applyBorder="1" applyNumberFormat="1">
      <alignment vertical="center" wrapText="1"/>
    </xf>
    <xf numFmtId="49" fontId="40" fillId="0" borderId="22" xfId="64" applyFont="1" applyBorder="1" applyNumberFormat="1">
      <alignment vertical="center" wrapText="1"/>
    </xf>
    <xf numFmtId="49" fontId="40" fillId="0" borderId="23" xfId="64" applyFont="1" applyBorder="1" applyNumberFormat="1">
      <alignment vertical="center" wrapText="1"/>
    </xf>
    <xf numFmtId="0" fontId="56" fillId="0" borderId="0" xfId="0" applyFont="1">
      <alignment vertical="center" wrapText="1"/>
    </xf>
    <xf numFmtId="49" fontId="57" fillId="0" borderId="0" xfId="0" applyFont="1" applyNumberFormat="1">
      <alignment vertical="top"/>
    </xf>
    <xf numFmtId="0" fontId="58" fillId="0" borderId="0" xfId="0" applyFont="1">
      <alignment vertical="center"/>
    </xf>
    <xf numFmtId="49" fontId="60" fillId="40" borderId="20" xfId="69" applyFont="1" applyFill="1" applyBorder="1" applyNumberFormat="1">
      <alignment horizontal="center" vertical="center"/>
    </xf>
    <xf numFmtId="49" fontId="55" fillId="40" borderId="24" xfId="0" applyFont="1" applyFill="1" applyBorder="1" applyNumberFormat="1">
      <alignment vertical="top"/>
    </xf>
    <xf numFmtId="49" fontId="55" fillId="40" borderId="27" xfId="0" applyFont="1" applyFill="1" applyBorder="1" applyNumberFormat="1">
      <alignment vertical="top"/>
    </xf>
    <xf numFmtId="49" fontId="55" fillId="40" borderId="29" xfId="0" applyFont="1" applyFill="1" applyBorder="1" applyNumberFormat="1">
      <alignment vertical="top"/>
    </xf>
    <xf numFmtId="49" fontId="55" fillId="40" borderId="20" xfId="0" applyFont="1" applyFill="1" applyBorder="1" applyNumberFormat="1">
      <alignment vertical="top"/>
    </xf>
    <xf numFmtId="49" fontId="55" fillId="40" borderId="18" xfId="0" applyFont="1" applyFill="1" applyBorder="1" applyNumberFormat="1">
      <alignment vertical="top"/>
    </xf>
    <xf numFmtId="49" fontId="55" fillId="40" borderId="21" xfId="0" applyFont="1" applyFill="1" applyBorder="1" applyNumberFormat="1">
      <alignment vertical="top"/>
    </xf>
    <xf numFmtId="49" fontId="55" fillId="0" borderId="27" xfId="0" applyFont="1" applyBorder="1" applyNumberFormat="1">
      <alignment vertical="top"/>
    </xf>
    <xf numFmtId="0" fontId="37" fillId="0" borderId="0" xfId="64" applyFont="1">
      <alignment horizontal="center" vertical="center" wrapText="1"/>
    </xf>
    <xf numFmtId="0" fontId="22" fillId="0" borderId="20" xfId="64" applyFont="1" applyBorder="1">
      <alignment horizontal="left" vertical="center" indent="1"/>
    </xf>
    <xf numFmtId="0" fontId="0" fillId="0" borderId="13" xfId="0" applyFont="1" applyBorder="1">
      <alignment horizontal="center" vertical="center" wrapText="1"/>
    </xf>
    <xf numFmtId="0" fontId="22" fillId="0" borderId="25" xfId="71" applyFont="1" applyBorder="1" applyNumberFormat="1">
      <alignment horizontal="left" vertical="center" wrapText="1"/>
    </xf>
    <xf numFmtId="0" fontId="57" fillId="0" borderId="0" xfId="0" applyFont="1">
      <alignment horizontal="center" vertical="top"/>
    </xf>
    <xf numFmtId="49" fontId="57" fillId="0" borderId="0" xfId="0" applyFont="1" applyNumberFormat="1">
      <alignment horizontal="center" vertical="top"/>
    </xf>
    <xf numFmtId="49" fontId="57" fillId="0" borderId="0" xfId="0" applyFont="1" applyNumberFormat="1">
      <alignment horizontal="center" vertical="center"/>
    </xf>
    <xf numFmtId="49" fontId="0" fillId="0" borderId="27" xfId="0" applyFont="1" applyBorder="1" applyNumberFormat="1">
      <alignment vertical="top"/>
    </xf>
    <xf numFmtId="0" fontId="42" fillId="40" borderId="18" xfId="71" applyFont="1" applyFill="1" applyBorder="1" applyNumberFormat="1">
      <alignment horizontal="left" vertical="center"/>
    </xf>
    <xf numFmtId="0" fontId="42" fillId="40" borderId="20" xfId="71" applyFont="1" applyFill="1" applyBorder="1" applyNumberFormat="1">
      <alignment horizontal="left" vertical="center"/>
    </xf>
    <xf numFmtId="49" fontId="51" fillId="0" borderId="0" xfId="0" applyFont="1" applyNumberFormat="1">
      <alignment vertical="top"/>
    </xf>
    <xf numFmtId="49" fontId="40" fillId="0" borderId="25" xfId="64" applyFont="1" applyBorder="1" applyNumberFormat="1">
      <alignment horizontal="center" vertical="center" wrapText="1"/>
    </xf>
    <xf numFmtId="0" fontId="42" fillId="40" borderId="18" xfId="71" applyFont="1" applyFill="1" applyBorder="1" applyNumberFormat="1">
      <alignment vertical="center"/>
    </xf>
    <xf numFmtId="0" fontId="42" fillId="40" borderId="21" xfId="71" applyFont="1" applyFill="1" applyBorder="1" applyNumberFormat="1">
      <alignment vertical="center"/>
    </xf>
    <xf numFmtId="49" fontId="22" fillId="0" borderId="22" xfId="64" applyFont="1" applyBorder="1" applyNumberFormat="1">
      <alignment vertical="center" wrapText="1"/>
    </xf>
    <xf numFmtId="49" fontId="22" fillId="0" borderId="23" xfId="64" applyFont="1" applyBorder="1" applyNumberFormat="1">
      <alignment vertical="center" wrapText="1"/>
    </xf>
    <xf numFmtId="49" fontId="57" fillId="0" borderId="0" xfId="0" applyFont="1" applyNumberFormat="1">
      <alignment vertical="top"/>
    </xf>
    <xf numFmtId="49" fontId="22" fillId="0" borderId="23" xfId="71" applyFont="1" applyBorder="1" applyNumberFormat="1">
      <alignment horizontal="center" vertical="center" wrapText="1"/>
    </xf>
    <xf numFmtId="0" fontId="42" fillId="40" borderId="30" xfId="71" applyFont="1" applyFill="1" applyBorder="1" applyNumberFormat="1">
      <alignment horizontal="left" vertical="center"/>
    </xf>
    <xf numFmtId="49" fontId="0" fillId="0" borderId="0" xfId="0" applyFont="1" applyNumberFormat="1">
      <alignment vertical="top"/>
    </xf>
    <xf numFmtId="49" fontId="22" fillId="42" borderId="13" xfId="0" applyFont="1" applyFill="1" applyBorder="1" applyNumberFormat="1">
      <alignment horizontal="left" vertical="center" wrapText="1"/>
      <protection locked="0"/>
    </xf>
    <xf numFmtId="49" fontId="22" fillId="42" borderId="13" xfId="0" applyFont="1" applyFill="1" applyBorder="1" applyNumberFormat="1">
      <alignment horizontal="center" vertical="center" wrapText="1"/>
      <protection locked="0"/>
    </xf>
    <xf numFmtId="0" fontId="42" fillId="40" borderId="18" xfId="71" applyFont="1" applyFill="1" applyBorder="1" applyNumberFormat="1">
      <alignment horizontal="left" vertical="center"/>
    </xf>
    <xf numFmtId="49" fontId="51" fillId="0" borderId="0" xfId="0" applyFont="1" applyNumberFormat="1">
      <alignment vertical="top"/>
    </xf>
    <xf numFmtId="49" fontId="22" fillId="41" borderId="13" xfId="0" applyFont="1" applyFill="1" applyBorder="1" applyNumberFormat="1">
      <alignment horizontal="left" vertical="center" wrapText="1"/>
      <protection locked="0"/>
    </xf>
    <xf numFmtId="0" fontId="22" fillId="42" borderId="13" xfId="71" applyFont="1" applyFill="1" applyBorder="1" applyNumberFormat="1">
      <alignment horizontal="center" vertical="center" wrapText="1"/>
      <protection locked="0"/>
    </xf>
    <xf numFmtId="0" fontId="42" fillId="40" borderId="18" xfId="71" applyFont="1" applyFill="1" applyBorder="1" applyNumberFormat="1">
      <alignment vertical="center"/>
    </xf>
    <xf numFmtId="0" fontId="42" fillId="40" borderId="21" xfId="71" applyFont="1" applyFill="1" applyBorder="1" applyNumberFormat="1">
      <alignment vertical="center"/>
    </xf>
    <xf numFmtId="49" fontId="57" fillId="0" borderId="0" xfId="0" applyFont="1" applyNumberFormat="1">
      <alignment vertical="top"/>
    </xf>
    <xf numFmtId="49" fontId="22" fillId="0" borderId="23" xfId="71" applyFont="1" applyBorder="1" applyNumberFormat="1">
      <alignment horizontal="center" vertical="center" wrapText="1"/>
    </xf>
    <xf numFmtId="0" fontId="60" fillId="40" borderId="18" xfId="0" applyFont="1" applyFill="1" applyBorder="1">
      <alignment horizontal="left" vertical="center" wrapText="1" indent="1"/>
    </xf>
    <xf numFmtId="0" fontId="22" fillId="0" borderId="20" xfId="0" applyFont="1" applyBorder="1">
      <alignment horizontal="left" vertical="center" wrapText="1" indent="2"/>
    </xf>
    <xf numFmtId="49" fontId="22" fillId="0" borderId="13" xfId="69" applyFont="1" applyBorder="1" applyNumberFormat="1">
      <alignment horizontal="center" vertical="center"/>
    </xf>
    <xf numFmtId="49" fontId="0" fillId="0" borderId="0" xfId="0" applyFont="1" applyNumberFormat="1">
      <alignment vertical="top"/>
    </xf>
    <xf numFmtId="49" fontId="39" fillId="0" borderId="0" xfId="64" applyFont="1" applyNumberFormat="1">
      <alignment horizontal="center" vertical="center" wrapText="1"/>
    </xf>
    <xf numFmtId="0" fontId="45" fillId="0" borderId="0" xfId="0" applyFont="1">
      <alignment vertical="center" wrapText="1"/>
    </xf>
    <xf numFmtId="0" fontId="39" fillId="0" borderId="0" xfId="64" applyFont="1">
      <alignment horizontal="center" vertical="center" wrapText="1"/>
    </xf>
    <xf numFmtId="0" fontId="42" fillId="40" borderId="18" xfId="71" applyFont="1" applyFill="1" applyBorder="1" applyNumberFormat="1">
      <alignment vertical="center"/>
    </xf>
    <xf numFmtId="49" fontId="0" fillId="0" borderId="27" xfId="0" applyFont="1" applyBorder="1" applyNumberFormat="1">
      <alignment vertical="top"/>
    </xf>
    <xf numFmtId="49" fontId="57" fillId="0" borderId="0" xfId="0" applyFont="1" applyNumberFormat="1">
      <alignment vertical="top"/>
    </xf>
    <xf numFmtId="49" fontId="55" fillId="0" borderId="13" xfId="0" applyFont="1" applyBorder="1" applyNumberFormat="1">
      <alignment vertical="top"/>
    </xf>
    <xf numFmtId="49" fontId="22" fillId="41" borderId="13" xfId="0" applyFont="1" applyFill="1" applyBorder="1" applyNumberFormat="1">
      <alignment horizontal="left" vertical="center" wrapText="1"/>
      <protection locked="0"/>
    </xf>
    <xf numFmtId="49" fontId="0" fillId="0" borderId="0" xfId="0" applyFont="1" applyNumberFormat="1">
      <alignment vertical="top"/>
    </xf>
    <xf numFmtId="0" fontId="22" fillId="0" borderId="13" xfId="0" applyFont="1" applyBorder="1">
      <alignment horizontal="center" vertical="center" wrapText="1"/>
    </xf>
    <xf numFmtId="49" fontId="39" fillId="0" borderId="18" xfId="64" applyFont="1" applyBorder="1" applyNumberFormat="1">
      <alignment horizontal="center" vertical="center" wrapText="1"/>
    </xf>
    <xf numFmtId="0" fontId="42" fillId="40" borderId="18" xfId="71" applyFont="1" applyFill="1" applyBorder="1" applyNumberFormat="1">
      <alignment horizontal="left" vertical="center"/>
    </xf>
    <xf numFmtId="49" fontId="39" fillId="0" borderId="30" xfId="64" applyFont="1" applyBorder="1" applyNumberFormat="1">
      <alignment horizontal="center" vertical="center" wrapText="1"/>
    </xf>
    <xf numFmtId="0" fontId="22" fillId="0" borderId="0" xfId="0" applyFont="1">
      <alignment horizontal="right" vertical="center" wrapText="1"/>
    </xf>
    <xf numFmtId="49" fontId="22" fillId="0" borderId="13" xfId="69" applyFont="1" applyBorder="1" applyNumberFormat="1">
      <alignment horizontal="center" vertical="center"/>
    </xf>
    <xf numFmtId="49" fontId="22" fillId="0" borderId="25" xfId="64" applyFont="1" applyBorder="1" applyNumberFormat="1">
      <alignment horizontal="center" vertical="center" wrapText="1"/>
    </xf>
    <xf numFmtId="49" fontId="22" fillId="0" borderId="0" xfId="74" applyFont="1" applyNumberFormat="1">
      <alignment horizontal="left" vertical="center" wrapText="1" indent="1"/>
    </xf>
    <xf numFmtId="0" fontId="22" fillId="38" borderId="14" xfId="74" applyFont="1" applyFill="1" applyBorder="1">
      <alignment horizontal="left" vertical="center" indent="1"/>
    </xf>
    <xf numFmtId="0" fontId="22" fillId="0" borderId="0" xfId="74" applyFont="1">
      <alignment horizontal="left" vertical="center" wrapText="1" indent="1"/>
    </xf>
    <xf numFmtId="49" fontId="22" fillId="38" borderId="14" xfId="74" applyFont="1" applyFill="1" applyBorder="1" applyNumberFormat="1">
      <alignment horizontal="left" vertical="center" wrapText="1" indent="1"/>
    </xf>
    <xf numFmtId="49" fontId="22" fillId="0" borderId="14" xfId="74" applyFont="1" applyBorder="1" applyNumberFormat="1">
      <alignment horizontal="left" vertical="center" wrapText="1" indent="1"/>
    </xf>
    <xf numFmtId="0" fontId="61" fillId="0" borderId="0" xfId="74" applyFont="1">
      <alignment vertical="center" wrapText="1"/>
    </xf>
    <xf numFmtId="0" fontId="62" fillId="0" borderId="0" xfId="74" applyFont="1">
      <alignment horizontal="center" vertical="center" wrapText="1"/>
    </xf>
    <xf numFmtId="0" fontId="63" fillId="0" borderId="0" xfId="74" applyFont="1">
      <alignment horizontal="right" vertical="center" wrapText="1" indent="1"/>
    </xf>
    <xf numFmtId="0" fontId="63" fillId="0" borderId="0" xfId="74" applyFont="1">
      <alignment horizontal="left" vertical="center" wrapText="1" indent="1"/>
    </xf>
    <xf numFmtId="0" fontId="63" fillId="0" borderId="0" xfId="74" applyFont="1">
      <alignment horizontal="center" vertical="center" wrapText="1"/>
    </xf>
    <xf numFmtId="0" fontId="63" fillId="0" borderId="0" xfId="74" applyFont="1">
      <alignment vertical="center" wrapText="1"/>
    </xf>
    <xf numFmtId="0" fontId="62" fillId="0" borderId="0" xfId="74" applyFont="1">
      <alignment horizontal="center" vertical="center" wrapText="1"/>
    </xf>
    <xf numFmtId="0" fontId="0" fillId="0" borderId="14" xfId="66" applyFont="1" applyBorder="1">
      <alignment vertical="top" wrapText="1"/>
    </xf>
    <xf numFmtId="49" fontId="22" fillId="43" borderId="13" xfId="0" applyFont="1" applyFill="1" applyBorder="1" applyNumberFormat="1">
      <alignment horizontal="left" vertical="center" wrapText="1" indent="1"/>
    </xf>
    <xf numFmtId="14" fontId="50" fillId="0" borderId="0" xfId="74" applyFont="1" applyNumberFormat="1">
      <alignment horizontal="center" vertical="center" wrapText="1"/>
    </xf>
    <xf numFmtId="0" fontId="50" fillId="0" borderId="0" xfId="74" applyFont="1">
      <alignment horizontal="left" vertical="center" wrapText="1"/>
    </xf>
    <xf numFmtId="0" fontId="64" fillId="0" borderId="0" xfId="74" applyFont="1">
      <alignment vertical="center" wrapText="1"/>
    </xf>
    <xf numFmtId="0" fontId="50" fillId="0" borderId="0" xfId="74" applyFont="1">
      <alignment horizontal="center" vertical="center" wrapText="1"/>
    </xf>
    <xf numFmtId="0" fontId="60" fillId="0" borderId="0" xfId="74" applyFont="1">
      <alignment horizontal="right" vertical="center" wrapText="1" indent="1"/>
    </xf>
    <xf numFmtId="0" fontId="60" fillId="0" borderId="0" xfId="74" applyFont="1">
      <alignment horizontal="left" vertical="center" wrapText="1" indent="1"/>
    </xf>
    <xf numFmtId="0" fontId="60" fillId="0" borderId="0" xfId="74" applyFont="1">
      <alignment horizontal="center" vertical="center" wrapText="1"/>
    </xf>
    <xf numFmtId="0" fontId="60" fillId="0" borderId="0" xfId="74" applyFont="1">
      <alignment vertical="center" wrapText="1"/>
    </xf>
    <xf numFmtId="0" fontId="50" fillId="0" borderId="0" xfId="74" applyFont="1">
      <alignment horizontal="center" vertical="center" wrapText="1"/>
    </xf>
    <xf numFmtId="0" fontId="50" fillId="0" borderId="0" xfId="74" applyFont="1">
      <alignment vertical="center" wrapText="1"/>
    </xf>
    <xf numFmtId="0" fontId="60" fillId="0" borderId="0" xfId="74" applyFont="1">
      <alignment vertical="center" wrapText="1"/>
    </xf>
    <xf numFmtId="0" fontId="60" fillId="0" borderId="0" xfId="74" applyFont="1">
      <alignment horizontal="left" vertical="center" indent="1"/>
    </xf>
    <xf numFmtId="0" fontId="65" fillId="0" borderId="0" xfId="74" applyFont="1">
      <alignment vertical="center" wrapText="1"/>
    </xf>
    <xf numFmtId="0" fontId="50" fillId="0" borderId="0" xfId="74" applyFont="1">
      <alignment horizontal="center" vertical="center" wrapText="1"/>
    </xf>
    <xf numFmtId="0" fontId="60" fillId="0" borderId="0" xfId="74" applyFont="1">
      <alignment vertical="center" wrapText="1"/>
    </xf>
    <xf numFmtId="49" fontId="60" fillId="0" borderId="0" xfId="74" applyFont="1" applyNumberFormat="1">
      <alignment horizontal="left" vertical="center" wrapText="1" indent="1"/>
    </xf>
    <xf numFmtId="0" fontId="50" fillId="0" borderId="0" xfId="74" applyFont="1">
      <alignment vertical="center" wrapText="1"/>
    </xf>
    <xf numFmtId="49" fontId="50" fillId="0" borderId="0" xfId="74" applyFont="1" applyNumberFormat="1">
      <alignment horizontal="left" vertical="center" wrapText="1"/>
    </xf>
    <xf numFmtId="49" fontId="60" fillId="0" borderId="0" xfId="74" applyFont="1" applyNumberFormat="1">
      <alignment horizontal="center" vertical="center" wrapText="1"/>
    </xf>
    <xf numFmtId="49" fontId="60" fillId="0" borderId="0" xfId="74" applyFont="1" applyNumberFormat="1">
      <alignment horizontal="right" vertical="center" wrapText="1" indent="1"/>
    </xf>
    <xf numFmtId="49" fontId="60" fillId="0" borderId="0" xfId="74" applyFont="1" applyNumberFormat="1">
      <alignment horizontal="left" vertical="center" wrapText="1" indent="2"/>
    </xf>
    <xf numFmtId="49" fontId="37" fillId="0" borderId="0" xfId="0" applyFont="1" applyNumberFormat="1">
      <alignment vertical="top"/>
    </xf>
    <xf numFmtId="49" fontId="22" fillId="0" borderId="0" xfId="0" applyFont="1" applyNumberFormat="1">
      <alignment vertical="top"/>
    </xf>
    <xf numFmtId="49" fontId="40" fillId="0" borderId="0" xfId="0" applyFont="1" applyNumberFormat="1">
      <alignment horizontal="center" vertical="center"/>
    </xf>
    <xf numFmtId="49" fontId="22" fillId="0" borderId="0" xfId="0" applyFont="1" applyNumberFormat="1">
      <alignment vertical="top"/>
    </xf>
    <xf numFmtId="0" fontId="66" fillId="0" borderId="0" xfId="63" applyFont="1">
      <alignment vertical="center" wrapText="1"/>
    </xf>
    <xf numFmtId="49" fontId="22" fillId="0" borderId="0" xfId="0" applyFont="1" applyNumberFormat="1">
      <alignment vertical="top"/>
    </xf>
    <xf numFmtId="49" fontId="40" fillId="0" borderId="0" xfId="0" applyFont="1" applyNumberFormat="1">
      <alignment horizontal="center" vertical="center" wrapText="1"/>
    </xf>
    <xf numFmtId="49" fontId="0" fillId="42" borderId="13" xfId="0" applyFont="1" applyFill="1" applyBorder="1" applyNumberFormat="1">
      <alignment horizontal="center" vertical="center" wrapText="1"/>
      <protection locked="0"/>
    </xf>
    <xf numFmtId="0" fontId="57" fillId="0" borderId="0" xfId="0" applyFont="1">
      <alignment vertical="top"/>
    </xf>
    <xf numFmtId="49" fontId="57" fillId="0" borderId="0" xfId="0" applyFont="1" applyNumberFormat="1">
      <alignment vertical="top"/>
    </xf>
    <xf numFmtId="0" fontId="22" fillId="40" borderId="20" xfId="0" applyFont="1" applyFill="1" applyBorder="1">
      <alignment vertical="center" wrapText="1"/>
    </xf>
    <xf numFmtId="49" fontId="42" fillId="40" borderId="18" xfId="0" applyFont="1" applyFill="1" applyBorder="1" applyNumberFormat="1">
      <alignment horizontal="left" vertical="center"/>
    </xf>
    <xf numFmtId="49" fontId="67" fillId="40" borderId="18" xfId="0" applyFont="1" applyFill="1" applyBorder="1" applyNumberFormat="1">
      <alignment horizontal="center" vertical="top"/>
    </xf>
    <xf numFmtId="49" fontId="67" fillId="40" borderId="21" xfId="0" applyFont="1" applyFill="1" applyBorder="1" applyNumberFormat="1">
      <alignment horizontal="center" vertical="top"/>
    </xf>
    <xf numFmtId="0" fontId="68" fillId="0" borderId="0" xfId="0" applyFont="1">
      <alignment horizontal="center" vertical="center" wrapText="1"/>
    </xf>
    <xf numFmtId="0" fontId="37" fillId="0" borderId="0" xfId="0" applyFont="1"/>
    <xf numFmtId="49" fontId="22" fillId="0" borderId="25" xfId="0" applyFont="1" applyBorder="1" applyNumberFormat="1">
      <alignment vertical="top"/>
    </xf>
    <xf numFmtId="49" fontId="22" fillId="0" borderId="25" xfId="0" applyFont="1" applyBorder="1" applyNumberFormat="1">
      <alignment vertical="top" wrapText="1"/>
    </xf>
    <xf numFmtId="49" fontId="22" fillId="0" borderId="13" xfId="0" applyFont="1" applyBorder="1" applyNumberFormat="1">
      <alignment vertical="top"/>
    </xf>
    <xf numFmtId="49" fontId="22" fillId="0" borderId="31" xfId="0" applyFont="1" applyBorder="1" applyNumberFormat="1">
      <alignment vertical="top" wrapText="1"/>
    </xf>
    <xf numFmtId="0" fontId="60" fillId="0" borderId="0" xfId="0" applyFont="1"/>
    <xf numFmtId="0" fontId="69" fillId="0" borderId="0" xfId="0" applyFont="1">
      <alignment horizontal="center" vertical="center"/>
    </xf>
    <xf numFmtId="0" fontId="60" fillId="0" borderId="0" xfId="0" applyFont="1"/>
    <xf numFmtId="49" fontId="50" fillId="0" borderId="0" xfId="0" applyFont="1" applyNumberFormat="1">
      <alignment vertical="top"/>
    </xf>
    <xf numFmtId="49" fontId="70" fillId="0" borderId="0" xfId="0" applyFont="1" applyNumberFormat="1">
      <alignment vertical="top"/>
    </xf>
    <xf numFmtId="49" fontId="22" fillId="0" borderId="22" xfId="0" applyFont="1" applyBorder="1" applyNumberFormat="1">
      <alignment horizontal="center" vertical="center" wrapText="1"/>
    </xf>
    <xf numFmtId="0" fontId="22" fillId="0" borderId="24" xfId="64" applyFont="1" applyBorder="1">
      <alignment vertical="center"/>
    </xf>
    <xf numFmtId="49" fontId="33" fillId="0" borderId="27" xfId="64" applyFont="1" applyBorder="1" applyNumberFormat="1">
      <alignment vertical="center" wrapText="1"/>
    </xf>
    <xf numFmtId="16" fontId="22" fillId="0" borderId="13" xfId="0" applyFont="1" applyBorder="1" applyNumberFormat="1">
      <alignment horizontal="center" vertical="center" wrapText="1"/>
    </xf>
    <xf numFmtId="0" fontId="22" fillId="0" borderId="13" xfId="0" applyFont="1" applyBorder="1">
      <alignment horizontal="left" vertical="center" wrapText="1"/>
    </xf>
    <xf numFmtId="0" fontId="22" fillId="0" borderId="13" xfId="0" applyFont="1" applyBorder="1">
      <alignment horizontal="left" vertical="center" wrapText="1"/>
    </xf>
    <xf numFmtId="49" fontId="71" fillId="0" borderId="24" xfId="64" applyFont="1" applyBorder="1" applyNumberFormat="1">
      <alignment vertical="center" wrapText="1"/>
    </xf>
    <xf numFmtId="4" fontId="54" fillId="0" borderId="26" xfId="0" applyFont="1" applyBorder="1" applyNumberFormat="1">
      <alignment vertical="center" wrapText="1"/>
    </xf>
    <xf numFmtId="49" fontId="0" fillId="0" borderId="22" xfId="0" applyFont="1" applyBorder="1" applyNumberFormat="1">
      <alignment vertical="top" wrapText="1"/>
    </xf>
    <xf numFmtId="49" fontId="0" fillId="0" borderId="25" xfId="0" applyFont="1" applyBorder="1" applyNumberFormat="1">
      <alignment vertical="top" wrapText="1"/>
    </xf>
    <xf numFmtId="49" fontId="0" fillId="0" borderId="13" xfId="0" applyFont="1" applyBorder="1" applyNumberFormat="1">
      <alignment vertical="top" wrapText="1"/>
    </xf>
    <xf numFmtId="49" fontId="55" fillId="0" borderId="26" xfId="0" applyFont="1" applyBorder="1" applyNumberFormat="1">
      <alignment vertical="top"/>
    </xf>
    <xf numFmtId="0" fontId="22" fillId="0" borderId="24" xfId="69" applyFont="1" applyBorder="1">
      <alignment vertical="center" wrapText="1"/>
    </xf>
    <xf numFmtId="0" fontId="22" fillId="0" borderId="26" xfId="69" applyFont="1" applyBorder="1">
      <alignment vertical="center" wrapText="1"/>
    </xf>
    <xf numFmtId="0" fontId="57" fillId="0" borderId="0" xfId="0" applyFont="1">
      <alignment vertical="top"/>
    </xf>
    <xf numFmtId="4" fontId="54" fillId="0" borderId="25" xfId="0" applyFont="1" applyBorder="1" applyNumberFormat="1">
      <alignment vertical="center" wrapText="1"/>
    </xf>
    <xf numFmtId="0" fontId="22" fillId="0" borderId="0" xfId="0" applyFont="1">
      <alignment horizontal="left" vertical="top"/>
    </xf>
    <xf numFmtId="49" fontId="0" fillId="0" borderId="0" xfId="0" applyFont="1" applyNumberFormat="1">
      <alignment horizontal="right" vertical="top"/>
    </xf>
    <xf numFmtId="49" fontId="72" fillId="0" borderId="0" xfId="0" applyFont="1" applyNumberFormat="1">
      <alignment vertical="top"/>
    </xf>
    <xf numFmtId="49" fontId="73" fillId="0" borderId="0" xfId="0" applyFont="1" applyNumberFormat="1">
      <alignment vertical="top"/>
    </xf>
    <xf numFmtId="0" fontId="37" fillId="0" borderId="0" xfId="0" applyFont="1">
      <alignment vertical="top"/>
    </xf>
    <xf numFmtId="0" fontId="62" fillId="0" borderId="0" xfId="0" applyFont="1">
      <alignment vertical="center" wrapText="1"/>
    </xf>
    <xf numFmtId="0" fontId="63" fillId="0" borderId="0" xfId="0" applyFont="1">
      <alignment vertical="center" wrapText="1"/>
    </xf>
    <xf numFmtId="0" fontId="74" fillId="0" borderId="0" xfId="0" applyFont="1">
      <alignment horizontal="center" vertical="center" wrapText="1"/>
    </xf>
    <xf numFmtId="14" fontId="63" fillId="0" borderId="0" xfId="74" applyFont="1" applyNumberFormat="1">
      <alignment horizontal="left" vertical="center" wrapText="1"/>
    </xf>
    <xf numFmtId="0" fontId="63" fillId="0" borderId="0" xfId="63" applyFont="1">
      <alignment horizontal="left" vertical="center" wrapText="1" indent="1"/>
    </xf>
    <xf numFmtId="0" fontId="73" fillId="0" borderId="0" xfId="0" applyFont="1">
      <alignment vertical="center"/>
    </xf>
    <xf numFmtId="0" fontId="22" fillId="0" borderId="0" xfId="74" applyFont="1">
      <alignment vertical="center" wrapText="1"/>
    </xf>
    <xf numFmtId="0" fontId="22" fillId="0" borderId="0" xfId="0" applyFont="1">
      <alignment vertical="center" wrapText="1"/>
    </xf>
    <xf numFmtId="0" fontId="37" fillId="0" borderId="0" xfId="0" applyFont="1">
      <alignment vertical="center" wrapText="1"/>
    </xf>
    <xf numFmtId="0" fontId="37" fillId="0" borderId="0" xfId="74" applyFont="1">
      <alignment horizontal="left" vertical="center" wrapText="1"/>
    </xf>
    <xf numFmtId="0" fontId="45" fillId="0" borderId="0" xfId="0" applyFont="1">
      <alignment vertical="center" wrapText="1"/>
    </xf>
    <xf numFmtId="0" fontId="40" fillId="0" borderId="0" xfId="0" applyFont="1">
      <alignment horizontal="center" vertical="center" wrapText="1"/>
    </xf>
    <xf numFmtId="0" fontId="62" fillId="0" borderId="0" xfId="74" applyFont="1">
      <alignment horizontal="left" vertical="center" wrapText="1"/>
    </xf>
    <xf numFmtId="0" fontId="37" fillId="0" borderId="0" xfId="0" applyFont="1">
      <alignment vertical="center" wrapText="1"/>
    </xf>
    <xf numFmtId="0" fontId="45" fillId="0" borderId="0" xfId="0" applyFont="1">
      <alignment vertical="center" wrapText="1"/>
    </xf>
    <xf numFmtId="0" fontId="22" fillId="0" borderId="13" xfId="0" applyFont="1" applyBorder="1">
      <alignment horizontal="left" vertical="center" wrapText="1"/>
    </xf>
    <xf numFmtId="0" fontId="22" fillId="0" borderId="13" xfId="0" applyFont="1" applyBorder="1">
      <alignment horizontal="left" vertical="top" wrapText="1"/>
    </xf>
    <xf numFmtId="0" fontId="22" fillId="0" borderId="0" xfId="0" applyFont="1">
      <alignment vertical="center" wrapText="1"/>
    </xf>
    <xf numFmtId="0" fontId="22" fillId="0" borderId="13" xfId="0" applyFont="1" applyBorder="1">
      <alignment horizontal="left" vertical="center" wrapText="1" indent="2"/>
    </xf>
    <xf numFmtId="0" fontId="22" fillId="0" borderId="13" xfId="0" applyFont="1" applyBorder="1">
      <alignment horizontal="left" vertical="center" wrapText="1" indent="3"/>
    </xf>
    <xf numFmtId="0" fontId="22" fillId="0" borderId="13" xfId="0" applyFont="1" applyBorder="1">
      <alignment horizontal="left" vertical="center" wrapText="1" indent="4"/>
    </xf>
    <xf numFmtId="0" fontId="39" fillId="0" borderId="0" xfId="0" applyFont="1">
      <alignment horizontal="center" vertical="center" wrapText="1"/>
    </xf>
    <xf numFmtId="0" fontId="48" fillId="0" borderId="0" xfId="0" applyFont="1">
      <alignment vertical="center" wrapText="1"/>
    </xf>
    <xf numFmtId="0" fontId="22" fillId="38" borderId="20" xfId="0" applyFont="1" applyFill="1" applyBorder="1">
      <alignment horizontal="left" vertical="center" wrapText="1"/>
    </xf>
    <xf numFmtId="0" fontId="55" fillId="0" borderId="0" xfId="0" applyFont="1">
      <alignment vertical="center"/>
    </xf>
    <xf numFmtId="49" fontId="60" fillId="0" borderId="27" xfId="0" applyFont="1" applyBorder="1" applyNumberFormat="1">
      <alignment vertical="center" wrapText="1"/>
    </xf>
    <xf numFmtId="0" fontId="60" fillId="0" borderId="27" xfId="0" applyFont="1" applyBorder="1">
      <alignment horizontal="left" vertical="center" wrapText="1"/>
    </xf>
    <xf numFmtId="49" fontId="75" fillId="0" borderId="27" xfId="0" applyFont="1" applyBorder="1" applyNumberFormat="1">
      <alignment horizontal="left" vertical="center"/>
    </xf>
    <xf numFmtId="49" fontId="60" fillId="0" borderId="27" xfId="0" applyFont="1" applyBorder="1" applyNumberFormat="1">
      <alignment horizontal="center" vertical="center" wrapText="1"/>
    </xf>
    <xf numFmtId="49" fontId="63" fillId="0" borderId="0" xfId="0" applyFont="1" applyNumberFormat="1">
      <alignment vertical="center" wrapText="1"/>
    </xf>
    <xf numFmtId="0" fontId="63" fillId="0" borderId="0" xfId="0" applyFont="1">
      <alignment horizontal="left" vertical="center" wrapText="1"/>
    </xf>
    <xf numFmtId="0" fontId="63" fillId="0" borderId="0" xfId="0" applyFont="1">
      <alignment horizontal="left" vertical="center" wrapText="1" indent="2"/>
    </xf>
    <xf numFmtId="49" fontId="63" fillId="0" borderId="0" xfId="0" applyFont="1" applyNumberFormat="1">
      <alignment horizontal="center" vertical="center" wrapText="1"/>
    </xf>
    <xf numFmtId="0" fontId="22" fillId="0" borderId="0" xfId="0" applyFont="1">
      <alignment vertical="center" wrapText="1"/>
    </xf>
    <xf numFmtId="0" fontId="22" fillId="42" borderId="13" xfId="71" applyFont="1" applyFill="1" applyBorder="1" applyNumberFormat="1">
      <alignment horizontal="center" vertical="center" wrapText="1"/>
      <protection locked="0"/>
    </xf>
    <xf numFmtId="0" fontId="22" fillId="42" borderId="13" xfId="0" applyFont="1" applyFill="1" applyBorder="1">
      <alignment horizontal="left" vertical="center" wrapText="1" indent="1"/>
      <protection locked="0"/>
    </xf>
    <xf numFmtId="49" fontId="22" fillId="42" borderId="14" xfId="74" applyFont="1" applyFill="1" applyBorder="1" applyNumberFormat="1">
      <alignment horizontal="left" vertical="center" wrapText="1" indent="1"/>
      <protection locked="0"/>
    </xf>
    <xf numFmtId="0" fontId="22" fillId="42" borderId="14" xfId="74" applyFont="1" applyFill="1" applyBorder="1">
      <alignment horizontal="left" vertical="center" wrapText="1" indent="1"/>
      <protection locked="0"/>
    </xf>
    <xf numFmtId="0" fontId="63" fillId="0" borderId="0" xfId="0" applyFont="1">
      <alignment vertical="center" wrapText="1"/>
    </xf>
    <xf numFmtId="0" fontId="73" fillId="0" borderId="0" xfId="0" applyFont="1">
      <alignment vertical="center" wrapText="1"/>
    </xf>
    <xf numFmtId="49" fontId="73" fillId="0" borderId="0" xfId="0" applyFont="1" applyNumberFormat="1">
      <alignment vertical="center" wrapText="1"/>
    </xf>
    <xf numFmtId="0" fontId="72" fillId="0" borderId="0" xfId="0" applyFont="1">
      <alignment vertical="center"/>
    </xf>
    <xf numFmtId="0" fontId="73" fillId="0" borderId="0" xfId="0" applyFont="1">
      <alignment vertical="center"/>
    </xf>
    <xf numFmtId="0" fontId="0" fillId="0" borderId="0" xfId="0" applyFont="1">
      <alignment vertical="center"/>
    </xf>
    <xf numFmtId="0" fontId="57" fillId="0" borderId="0" xfId="0" applyFont="1">
      <alignment vertical="center"/>
    </xf>
    <xf numFmtId="0" fontId="76" fillId="0" borderId="0" xfId="0" applyFont="1">
      <alignment vertical="center"/>
    </xf>
    <xf numFmtId="0" fontId="39" fillId="0" borderId="0" xfId="0" applyFont="1">
      <alignment horizontal="center" vertical="center"/>
    </xf>
    <xf numFmtId="0" fontId="0" fillId="0" borderId="13" xfId="0" applyFont="1" applyBorder="1">
      <alignment horizontal="center" vertical="center"/>
    </xf>
    <xf numFmtId="0" fontId="0" fillId="0" borderId="0" xfId="0" applyFont="1">
      <alignment vertical="center"/>
    </xf>
    <xf numFmtId="0" fontId="57" fillId="0" borderId="0" xfId="0" applyFont="1">
      <alignment vertical="center"/>
    </xf>
    <xf numFmtId="0" fontId="77" fillId="0" borderId="0" xfId="0" applyFont="1">
      <alignment vertical="center" wrapText="1"/>
    </xf>
    <xf numFmtId="0" fontId="22" fillId="0" borderId="13" xfId="0" applyFont="1" applyBorder="1">
      <alignment vertical="center" wrapText="1"/>
    </xf>
    <xf numFmtId="0" fontId="57" fillId="0" borderId="0" xfId="0" applyFont="1">
      <alignment vertical="center" wrapText="1"/>
    </xf>
    <xf numFmtId="49" fontId="57" fillId="0" borderId="0" xfId="0" applyFont="1" applyNumberFormat="1">
      <alignment vertical="center" wrapText="1"/>
    </xf>
    <xf numFmtId="49" fontId="22" fillId="0" borderId="0" xfId="0" applyFont="1" applyNumberFormat="1">
      <alignment vertical="center" wrapText="1"/>
    </xf>
    <xf numFmtId="0" fontId="22" fillId="38" borderId="13" xfId="0" applyFont="1" applyFill="1" applyBorder="1">
      <alignment horizontal="left" vertical="center" wrapText="1"/>
    </xf>
    <xf numFmtId="0" fontId="22" fillId="0" borderId="13" xfId="0" applyFont="1" applyBorder="1">
      <alignment horizontal="center" vertical="center" wrapText="1"/>
    </xf>
    <xf numFmtId="0" fontId="39" fillId="0" borderId="0" xfId="0" applyFont="1">
      <alignment horizontal="center" vertical="center" wrapText="1"/>
    </xf>
    <xf numFmtId="0" fontId="39" fillId="0" borderId="0" xfId="0" applyFont="1">
      <alignment horizontal="center" vertical="center" wrapText="1"/>
    </xf>
    <xf numFmtId="49" fontId="22" fillId="0" borderId="0" xfId="0" applyFont="1" applyNumberFormat="1">
      <alignment horizontal="center" vertical="center" wrapText="1"/>
    </xf>
    <xf numFmtId="0" fontId="22" fillId="0" borderId="13" xfId="0" applyFont="1" applyBorder="1">
      <alignment horizontal="center" vertical="center" wrapText="1"/>
    </xf>
    <xf numFmtId="0" fontId="22" fillId="0" borderId="13" xfId="0" applyFont="1" applyBorder="1">
      <alignment horizontal="center" vertical="center" wrapText="1"/>
    </xf>
    <xf numFmtId="0" fontId="22" fillId="0" borderId="13" xfId="0" applyFont="1" applyBorder="1">
      <alignment horizontal="left" vertical="center" wrapText="1" indent="1"/>
    </xf>
    <xf numFmtId="0" fontId="66" fillId="0" borderId="0" xfId="0" applyFont="1">
      <alignment vertical="center" wrapText="1"/>
    </xf>
    <xf numFmtId="49" fontId="0" fillId="0" borderId="0" xfId="0" applyFont="1" applyNumberFormat="1">
      <alignment vertical="top"/>
    </xf>
    <xf numFmtId="0" fontId="22" fillId="0" borderId="13" xfId="71" applyFont="1" applyBorder="1" applyNumberFormat="1">
      <alignment horizontal="center" vertical="center"/>
    </xf>
    <xf numFmtId="0" fontId="33" fillId="39" borderId="0" xfId="0" applyFont="1" applyFill="1">
      <alignment horizontal="center" vertical="center" wrapText="1"/>
    </xf>
    <xf numFmtId="49" fontId="22" fillId="0" borderId="0" xfId="0" applyFont="1" applyNumberFormat="1">
      <alignment vertical="top" wrapText="1"/>
    </xf>
    <xf numFmtId="0" fontId="22" fillId="0" borderId="0" xfId="0" applyFont="1">
      <alignment vertical="center" wrapText="1"/>
    </xf>
    <xf numFmtId="0" fontId="37" fillId="0" borderId="0" xfId="0" applyFont="1">
      <alignment vertical="center" wrapText="1"/>
    </xf>
    <xf numFmtId="0" fontId="45" fillId="0" borderId="0" xfId="0" applyFont="1">
      <alignment vertical="center" wrapText="1"/>
    </xf>
    <xf numFmtId="0" fontId="40" fillId="0" borderId="0" xfId="0" applyFont="1">
      <alignment horizontal="center" vertical="center" wrapText="1"/>
    </xf>
    <xf numFmtId="49" fontId="39" fillId="0" borderId="18" xfId="64" applyFont="1" applyBorder="1" applyNumberFormat="1">
      <alignment horizontal="center" vertical="center" wrapText="1"/>
    </xf>
    <xf numFmtId="0" fontId="57" fillId="0" borderId="0" xfId="0" applyFont="1">
      <alignment horizontal="center" vertical="center" wrapText="1"/>
    </xf>
    <xf numFmtId="49" fontId="22" fillId="41" borderId="13" xfId="64" applyFont="1" applyFill="1" applyBorder="1" applyNumberFormat="1">
      <alignment horizontal="left" vertical="center" wrapText="1"/>
      <protection locked="0"/>
    </xf>
    <xf numFmtId="49" fontId="57" fillId="0" borderId="0" xfId="64" applyFont="1" applyNumberFormat="1">
      <alignment horizontal="center" vertical="center" wrapText="1"/>
    </xf>
    <xf numFmtId="0" fontId="57" fillId="0" borderId="0" xfId="64" applyFont="1">
      <alignment horizontal="center" vertical="center" wrapText="1"/>
    </xf>
    <xf numFmtId="49" fontId="57" fillId="0" borderId="0" xfId="0" applyFont="1" applyNumberFormat="1">
      <alignment vertical="top"/>
    </xf>
    <xf numFmtId="0" fontId="58" fillId="0" borderId="0" xfId="0" applyFont="1">
      <alignment vertical="center" wrapText="1"/>
    </xf>
    <xf numFmtId="0" fontId="58" fillId="0" borderId="0" xfId="0" applyFont="1">
      <alignment vertical="center"/>
    </xf>
    <xf numFmtId="49" fontId="57" fillId="0" borderId="0" xfId="0" applyFont="1" applyNumberFormat="1">
      <alignment vertical="top"/>
    </xf>
    <xf numFmtId="0" fontId="57" fillId="0" borderId="0" xfId="0" applyFont="1">
      <alignment horizontal="center" vertical="center" wrapText="1"/>
    </xf>
    <xf numFmtId="49" fontId="57" fillId="0" borderId="0" xfId="0" applyFont="1" applyNumberFormat="1">
      <alignment horizontal="center" vertical="center" wrapText="1"/>
    </xf>
    <xf numFmtId="49" fontId="57" fillId="0" borderId="0" xfId="0" applyFont="1" applyNumberFormat="1">
      <alignment horizontal="left" vertical="center" wrapText="1"/>
    </xf>
    <xf numFmtId="0" fontId="57" fillId="0" borderId="0" xfId="71" applyFont="1" applyNumberFormat="1">
      <alignment vertical="center"/>
    </xf>
    <xf numFmtId="0" fontId="57" fillId="0" borderId="0" xfId="71" applyFont="1" applyNumberFormat="1">
      <alignment horizontal="left" vertical="center" indent="1"/>
    </xf>
    <xf numFmtId="0" fontId="42" fillId="40" borderId="13" xfId="71" applyFont="1" applyFill="1" applyBorder="1" applyNumberFormat="1">
      <alignment horizontal="left" vertical="center" indent="1"/>
    </xf>
    <xf numFmtId="0" fontId="42" fillId="40" borderId="13" xfId="71" applyFont="1" applyFill="1" applyBorder="1" applyNumberFormat="1">
      <alignment vertical="center"/>
    </xf>
    <xf numFmtId="0" fontId="22" fillId="0" borderId="13" xfId="71" applyFont="1" applyBorder="1" applyNumberFormat="1">
      <alignment vertical="center"/>
    </xf>
    <xf numFmtId="0" fontId="22" fillId="0" borderId="13" xfId="71" applyFont="1" applyBorder="1" applyNumberFormat="1">
      <alignment vertical="center" wrapText="1"/>
    </xf>
    <xf numFmtId="49" fontId="59" fillId="0" borderId="0" xfId="0" applyFont="1" applyNumberFormat="1">
      <alignment vertical="top"/>
    </xf>
    <xf numFmtId="0" fontId="78" fillId="0" borderId="0" xfId="0" applyFont="1">
      <alignment vertical="center" wrapText="1"/>
    </xf>
    <xf numFmtId="0" fontId="78" fillId="0" borderId="0" xfId="0" applyFont="1">
      <alignment vertical="center"/>
    </xf>
    <xf numFmtId="49" fontId="59" fillId="0" borderId="0" xfId="0" applyFont="1" applyNumberFormat="1">
      <alignment vertical="top"/>
    </xf>
    <xf numFmtId="0" fontId="59" fillId="0" borderId="0" xfId="0" applyFont="1">
      <alignment horizontal="center" vertical="center" wrapText="1"/>
    </xf>
    <xf numFmtId="49" fontId="59" fillId="0" borderId="0" xfId="64" applyFont="1" applyNumberFormat="1">
      <alignment horizontal="center" vertical="center" wrapText="1"/>
    </xf>
    <xf numFmtId="0" fontId="59" fillId="0" borderId="0" xfId="64" applyFont="1">
      <alignment horizontal="center" vertical="center" wrapText="1"/>
    </xf>
    <xf numFmtId="49" fontId="59" fillId="0" borderId="0" xfId="0" applyFont="1" applyNumberFormat="1">
      <alignment horizontal="center" vertical="center" wrapText="1"/>
    </xf>
    <xf numFmtId="0" fontId="59" fillId="0" borderId="0" xfId="0" applyFont="1">
      <alignment horizontal="center" vertical="center" wrapText="1"/>
    </xf>
    <xf numFmtId="49" fontId="59" fillId="0" borderId="0" xfId="0" applyFont="1" applyNumberFormat="1">
      <alignment horizontal="left" vertical="center" wrapText="1"/>
    </xf>
    <xf numFmtId="0" fontId="59" fillId="0" borderId="0" xfId="71" applyFont="1" applyNumberFormat="1">
      <alignment vertical="center"/>
    </xf>
    <xf numFmtId="0" fontId="59" fillId="0" borderId="0" xfId="71" applyFont="1" applyNumberFormat="1">
      <alignment horizontal="left" vertical="center" indent="1"/>
    </xf>
    <xf numFmtId="0" fontId="42" fillId="40" borderId="20" xfId="71" applyFont="1" applyFill="1" applyBorder="1" applyNumberFormat="1">
      <alignment horizontal="left" vertical="center" indent="1"/>
    </xf>
    <xf numFmtId="0" fontId="22" fillId="0" borderId="13" xfId="74" applyFont="1" applyBorder="1">
      <alignment horizontal="right" vertical="center" wrapText="1" indent="1"/>
    </xf>
    <xf numFmtId="49" fontId="22" fillId="42" borderId="13" xfId="0" applyFont="1" applyFill="1" applyBorder="1" applyNumberFormat="1">
      <alignment horizontal="left" vertical="center" wrapText="1"/>
      <protection locked="0"/>
    </xf>
    <xf numFmtId="49" fontId="22" fillId="41" borderId="13" xfId="0" applyFont="1" applyFill="1" applyBorder="1" applyNumberFormat="1">
      <alignment horizontal="left" vertical="center" wrapText="1"/>
      <protection locked="0"/>
    </xf>
    <xf numFmtId="49" fontId="22" fillId="42" borderId="13" xfId="0" applyFont="1" applyFill="1" applyBorder="1" applyNumberFormat="1">
      <alignment horizontal="left" vertical="center" wrapText="1"/>
      <protection locked="0"/>
    </xf>
    <xf numFmtId="49" fontId="22" fillId="41" borderId="13" xfId="64" applyFont="1" applyFill="1" applyBorder="1" applyNumberFormat="1">
      <alignment horizontal="left" vertical="center" wrapText="1"/>
      <protection locked="0"/>
    </xf>
    <xf numFmtId="49" fontId="0" fillId="0" borderId="0" xfId="0" applyFont="1" applyNumberFormat="1">
      <alignment vertical="top"/>
    </xf>
    <xf numFmtId="49" fontId="22" fillId="0" borderId="13" xfId="0" applyFont="1" applyBorder="1" applyNumberFormat="1">
      <alignment horizontal="center" vertical="center" wrapText="1"/>
    </xf>
    <xf numFmtId="49" fontId="71" fillId="0" borderId="26" xfId="64" applyFont="1" applyBorder="1" applyNumberFormat="1">
      <alignment vertical="center" wrapText="1"/>
    </xf>
    <xf numFmtId="0" fontId="22" fillId="0" borderId="0" xfId="0" applyFont="1">
      <alignment horizontal="right" vertical="center" wrapText="1"/>
    </xf>
    <xf numFmtId="0" fontId="39" fillId="0" borderId="0" xfId="64" applyFont="1">
      <alignment horizontal="center" vertical="center" wrapText="1"/>
    </xf>
    <xf numFmtId="0" fontId="0" fillId="0" borderId="13" xfId="0" applyFont="1" applyBorder="1">
      <alignment horizontal="center" vertical="center" wrapText="1"/>
    </xf>
    <xf numFmtId="0" fontId="57" fillId="0" borderId="0" xfId="74" applyFont="1">
      <alignment vertical="center" wrapText="1"/>
    </xf>
    <xf numFmtId="0" fontId="57" fillId="0" borderId="0" xfId="74" applyFont="1">
      <alignment horizontal="center" vertical="center" wrapText="1"/>
    </xf>
    <xf numFmtId="0" fontId="57" fillId="0" borderId="0" xfId="74" applyFont="1">
      <alignment horizontal="center" vertical="center" wrapText="1"/>
    </xf>
    <xf numFmtId="49" fontId="57" fillId="0" borderId="0" xfId="74" applyFont="1" applyNumberFormat="1">
      <alignment horizontal="left" vertical="center" wrapText="1" indent="1"/>
    </xf>
    <xf numFmtId="49" fontId="57" fillId="0" borderId="0" xfId="74" applyFont="1" applyNumberFormat="1">
      <alignment horizontal="right" vertical="center" wrapText="1" indent="1"/>
    </xf>
    <xf numFmtId="0" fontId="57" fillId="0" borderId="0" xfId="0" applyFont="1">
      <alignment vertical="center"/>
    </xf>
    <xf numFmtId="0" fontId="60" fillId="0" borderId="0" xfId="0" applyFont="1">
      <alignment vertical="center" wrapText="1"/>
    </xf>
    <xf numFmtId="0" fontId="50" fillId="0" borderId="0" xfId="0" applyFont="1">
      <alignment vertical="center" wrapText="1"/>
    </xf>
    <xf numFmtId="0" fontId="60" fillId="0" borderId="0" xfId="63" applyFont="1">
      <alignment horizontal="left" vertical="center" wrapText="1" indent="1"/>
    </xf>
    <xf numFmtId="0" fontId="69" fillId="0" borderId="0" xfId="0" applyFont="1">
      <alignment horizontal="center" vertical="center" wrapText="1"/>
    </xf>
    <xf numFmtId="0" fontId="57" fillId="0" borderId="0" xfId="74" applyFont="1">
      <alignment horizontal="left" vertical="center" wrapText="1"/>
    </xf>
    <xf numFmtId="0" fontId="57" fillId="0" borderId="0" xfId="74" applyFont="1">
      <alignment vertical="center" wrapText="1"/>
    </xf>
    <xf numFmtId="49" fontId="60" fillId="0" borderId="32" xfId="74" applyFont="1" applyBorder="1" applyNumberFormat="1">
      <alignment horizontal="left" vertical="center" wrapText="1" indent="1"/>
    </xf>
    <xf numFmtId="0" fontId="60" fillId="0" borderId="0" xfId="74" applyFont="1">
      <alignment horizontal="center" vertical="center" wrapText="1"/>
    </xf>
    <xf numFmtId="49" fontId="60" fillId="0" borderId="33" xfId="74" applyFont="1" applyBorder="1" applyNumberFormat="1">
      <alignment horizontal="left" vertical="center" wrapText="1" indent="1"/>
    </xf>
    <xf numFmtId="0" fontId="50" fillId="0" borderId="0" xfId="74" applyFont="1">
      <alignment horizontal="left" vertical="center" wrapText="1"/>
    </xf>
    <xf numFmtId="0" fontId="50" fillId="0" borderId="0" xfId="74" applyFont="1">
      <alignment horizontal="center" vertical="center" wrapText="1"/>
    </xf>
    <xf numFmtId="0" fontId="60" fillId="0" borderId="0" xfId="74" applyFont="1">
      <alignment vertical="center" wrapText="1"/>
    </xf>
    <xf numFmtId="49" fontId="0" fillId="39" borderId="0" xfId="0" applyFont="1" applyFill="1" applyNumberFormat="1">
      <alignment vertical="top"/>
    </xf>
    <xf numFmtId="49" fontId="57" fillId="0" borderId="0" xfId="0" applyFont="1" applyNumberFormat="1">
      <alignment vertical="top"/>
    </xf>
    <xf numFmtId="49" fontId="0" fillId="0" borderId="0" xfId="0" applyFont="1" applyNumberFormat="1">
      <alignment vertical="top"/>
    </xf>
    <xf numFmtId="0" fontId="22" fillId="0" borderId="13" xfId="0" applyFont="1" applyBorder="1">
      <alignment horizontal="center" vertical="center" wrapText="1"/>
    </xf>
    <xf numFmtId="49" fontId="0" fillId="39" borderId="0" xfId="73" applyFont="1" applyFill="1" applyNumberFormat="1">
      <alignment vertical="top"/>
    </xf>
    <xf numFmtId="49" fontId="49" fillId="39" borderId="0" xfId="73" applyFont="1" applyFill="1" applyNumberFormat="1">
      <alignment vertical="top"/>
    </xf>
    <xf numFmtId="0" fontId="45" fillId="0" borderId="0" xfId="0" applyFont="1">
      <alignment vertical="center" wrapText="1"/>
    </xf>
    <xf numFmtId="49" fontId="33" fillId="0" borderId="18" xfId="64" applyFont="1" applyBorder="1" applyNumberFormat="1">
      <alignment vertical="center" wrapText="1"/>
    </xf>
    <xf numFmtId="49" fontId="22" fillId="0" borderId="13" xfId="0" applyFont="1" applyBorder="1" applyNumberFormat="1">
      <alignment horizontal="center" vertical="center" wrapText="1"/>
    </xf>
    <xf numFmtId="0" fontId="22" fillId="0" borderId="13" xfId="0" applyFont="1" applyBorder="1">
      <alignment horizontal="left" vertical="center" wrapText="1" indent="2"/>
    </xf>
    <xf numFmtId="0" fontId="22" fillId="0" borderId="20" xfId="64" applyFont="1" applyBorder="1">
      <alignment horizontal="left" vertical="center" indent="1"/>
    </xf>
    <xf numFmtId="0" fontId="0" fillId="0" borderId="13" xfId="0" applyFont="1" applyBorder="1">
      <alignment horizontal="center" vertical="center" wrapText="1"/>
    </xf>
    <xf numFmtId="0" fontId="0" fillId="0" borderId="0" xfId="0" applyFont="1">
      <alignment vertical="top"/>
    </xf>
    <xf numFmtId="49" fontId="0" fillId="0" borderId="0" xfId="0" applyFont="1" applyNumberFormat="1">
      <alignment vertical="top"/>
    </xf>
    <xf numFmtId="0" fontId="0" fillId="0" borderId="13" xfId="0" applyFont="1" applyBorder="1">
      <alignment vertical="top" wrapText="1"/>
    </xf>
    <xf numFmtId="0" fontId="0" fillId="0" borderId="22" xfId="0" applyFont="1" applyBorder="1">
      <alignment vertical="top" wrapText="1"/>
    </xf>
    <xf numFmtId="0" fontId="55" fillId="0" borderId="13" xfId="0" applyFont="1" applyBorder="1">
      <alignment vertical="top"/>
    </xf>
    <xf numFmtId="0" fontId="0" fillId="0" borderId="25" xfId="0" applyFont="1" applyBorder="1">
      <alignment vertical="top" wrapText="1"/>
    </xf>
    <xf numFmtId="0" fontId="0" fillId="39" borderId="0" xfId="0" applyFont="1" applyFill="1">
      <alignment vertical="top"/>
    </xf>
    <xf numFmtId="4" fontId="54" fillId="0" borderId="23" xfId="0" applyFont="1" applyBorder="1" applyNumberFormat="1">
      <alignment vertical="center" wrapText="1"/>
    </xf>
    <xf numFmtId="49" fontId="0" fillId="0" borderId="0" xfId="0" applyFont="1" applyNumberFormat="1">
      <alignment horizontal="left" vertical="top"/>
    </xf>
    <xf numFmtId="0" fontId="22" fillId="0" borderId="0" xfId="69" applyFont="1">
      <alignment vertical="center" wrapText="1"/>
    </xf>
    <xf numFmtId="0" fontId="60" fillId="40" borderId="27" xfId="0" applyFont="1" applyFill="1" applyBorder="1">
      <alignment horizontal="left" vertical="center" wrapText="1" indent="1"/>
    </xf>
    <xf numFmtId="0" fontId="60" fillId="40" borderId="27" xfId="0" applyFont="1" applyFill="1" applyBorder="1">
      <alignment horizontal="left" vertical="center" wrapText="1"/>
    </xf>
    <xf numFmtId="0" fontId="22" fillId="0" borderId="13" xfId="0" applyFont="1" applyBorder="1">
      <alignment horizontal="center" vertical="center" wrapText="1"/>
    </xf>
    <xf numFmtId="0" fontId="22" fillId="44" borderId="0" xfId="0" applyFont="1" applyFill="1"/>
    <xf numFmtId="49" fontId="59" fillId="0" borderId="0" xfId="0" applyFont="1" applyNumberFormat="1">
      <alignment vertical="top"/>
    </xf>
    <xf numFmtId="49" fontId="29" fillId="42" borderId="13" xfId="60" applyFont="1" applyFill="1" applyBorder="1" applyNumberFormat="1">
      <alignment horizontal="left" vertical="center" wrapText="1"/>
      <protection locked="0"/>
    </xf>
    <xf numFmtId="0" fontId="79" fillId="0" borderId="0" xfId="0" applyFont="1">
      <alignment horizontal="right" vertical="center"/>
    </xf>
    <xf numFmtId="1611" fontId="39" fillId="0" borderId="0" xfId="64" applyFont="1" applyNumberFormat="1">
      <alignment horizontal="center" vertical="center" wrapText="1"/>
    </xf>
    <xf numFmtId="1611" fontId="22" fillId="0" borderId="13" xfId="0" applyFont="1" applyBorder="1" applyNumberFormat="1">
      <alignment horizontal="center" vertical="center" wrapText="1"/>
    </xf>
    <xf numFmtId="0" fontId="80" fillId="0" borderId="20" xfId="0" applyFont="1" applyBorder="1">
      <alignment horizontal="center" vertical="center" wrapText="1"/>
    </xf>
    <xf numFmtId="49" fontId="22" fillId="45" borderId="0" xfId="0" applyFont="1" applyFill="1" applyNumberFormat="1">
      <alignment vertical="top"/>
    </xf>
    <xf numFmtId="49" fontId="22" fillId="46" borderId="0" xfId="0" applyFont="1" applyFill="1" applyNumberFormat="1">
      <alignment vertical="top"/>
    </xf>
    <xf numFmtId="49" fontId="22" fillId="45" borderId="0" xfId="0" applyFont="1" applyFill="1" applyNumberFormat="1">
      <alignment horizontal="center" vertical="center"/>
    </xf>
    <xf numFmtId="1611" fontId="22" fillId="42" borderId="13" xfId="0" applyFont="1" applyFill="1" applyBorder="1" applyNumberFormat="1">
      <alignment horizontal="left" vertical="center" wrapText="1" indent="1"/>
      <protection locked="0"/>
    </xf>
    <xf numFmtId="1611" fontId="0" fillId="42" borderId="13" xfId="0" applyFont="1" applyFill="1" applyBorder="1" applyNumberFormat="1">
      <alignment horizontal="center" vertical="center" wrapText="1"/>
      <protection locked="0"/>
    </xf>
    <xf numFmtId="1611" fontId="0" fillId="42" borderId="14" xfId="0" applyFont="1" applyFill="1" applyBorder="1" applyNumberFormat="1">
      <alignment horizontal="left" vertical="center" wrapText="1" indent="1"/>
      <protection locked="0"/>
    </xf>
    <xf numFmtId="1611" fontId="0" fillId="42" borderId="14" xfId="0" applyFont="1" applyFill="1" applyBorder="1" applyNumberFormat="1">
      <alignment horizontal="left" vertical="center" wrapText="1" indent="1"/>
      <protection locked="0"/>
    </xf>
    <xf numFmtId="49" fontId="0" fillId="0" borderId="0" xfId="67" applyFont="1" applyNumberFormat="1">
      <alignment vertical="top"/>
    </xf>
    <xf numFmtId="0" fontId="22" fillId="0" borderId="0" xfId="0" applyFont="1">
      <alignment vertical="top"/>
    </xf>
    <xf numFmtId="49" fontId="22" fillId="0" borderId="0" xfId="0" applyFont="1" applyNumberFormat="1">
      <alignment vertical="top"/>
    </xf>
    <xf numFmtId="0" fontId="81" fillId="0" borderId="0" xfId="68" applyFont="1">
      <alignment wrapText="1"/>
    </xf>
    <xf numFmtId="49" fontId="70" fillId="0" borderId="0" xfId="68" applyFont="1" applyNumberFormat="1">
      <alignment wrapText="1"/>
    </xf>
    <xf numFmtId="49" fontId="70" fillId="0" borderId="0" xfId="68" applyFont="1" applyNumberFormat="1">
      <alignment vertical="center" wrapText="1"/>
    </xf>
    <xf numFmtId="49" fontId="82" fillId="0" borderId="0" xfId="68" applyFont="1" applyNumberFormat="1">
      <alignment wrapText="1"/>
    </xf>
    <xf numFmtId="0" fontId="38" fillId="0" borderId="0" xfId="68" applyFont="1">
      <alignment horizontal="left" vertical="center" wrapText="1"/>
    </xf>
    <xf numFmtId="49" fontId="83" fillId="0" borderId="0" xfId="68" applyFont="1" applyNumberFormat="1">
      <alignment wrapText="1"/>
    </xf>
    <xf numFmtId="0" fontId="25" fillId="0" borderId="0" xfId="68" applyFont="1">
      <alignment horizontal="left" vertical="top" wrapText="1"/>
    </xf>
    <xf numFmtId="49" fontId="22" fillId="0" borderId="0" xfId="68" applyFont="1" applyNumberFormat="1">
      <alignment vertical="top" wrapText="1"/>
    </xf>
    <xf numFmtId="0" fontId="70" fillId="0" borderId="0" xfId="68" applyFont="1">
      <alignment wrapText="1"/>
    </xf>
    <xf numFmtId="0" fontId="84" fillId="0" borderId="0" xfId="68" applyFont="1">
      <alignment horizontal="left" vertical="center" wrapText="1"/>
    </xf>
    <xf numFmtId="0" fontId="85" fillId="0" borderId="0" xfId="68" applyFont="1">
      <alignment vertical="center" wrapText="1"/>
    </xf>
    <xf numFmtId="0" fontId="70" fillId="0" borderId="34" xfId="68" applyFont="1" applyBorder="1">
      <alignment wrapText="1"/>
    </xf>
    <xf numFmtId="0" fontId="70" fillId="0" borderId="0" xfId="68" applyFont="1"/>
    <xf numFmtId="0" fontId="84" fillId="0" borderId="0" xfId="68" applyFont="1"/>
    <xf numFmtId="0" fontId="86" fillId="0" borderId="0" xfId="68" applyFont="1">
      <alignment wrapText="1"/>
    </xf>
    <xf numFmtId="0" fontId="0" fillId="41" borderId="35" xfId="68" applyFont="1" applyFill="1" applyBorder="1">
      <alignment horizontal="center" vertical="center" wrapText="1"/>
    </xf>
    <xf numFmtId="0" fontId="0" fillId="47" borderId="35" xfId="68" applyFont="1" applyFill="1" applyBorder="1">
      <alignment horizontal="center" vertical="center" wrapText="1"/>
    </xf>
    <xf numFmtId="0" fontId="0" fillId="38" borderId="35" xfId="68" applyFont="1" applyFill="1" applyBorder="1">
      <alignment horizontal="center" vertical="center" wrapText="1"/>
    </xf>
    <xf numFmtId="0" fontId="0" fillId="42" borderId="35" xfId="68" applyFont="1" applyFill="1" applyBorder="1">
      <alignment horizontal="center" vertical="center" wrapText="1"/>
    </xf>
    <xf numFmtId="0" fontId="84" fillId="0" borderId="34" xfId="68" applyFont="1" applyBorder="1">
      <alignment horizontal="left" vertical="center" wrapText="1"/>
    </xf>
    <xf numFmtId="0" fontId="84" fillId="0" borderId="32" xfId="68" applyFont="1" applyBorder="1">
      <alignment horizontal="left" vertical="center" wrapText="1"/>
    </xf>
    <xf numFmtId="0" fontId="86" fillId="0" borderId="0" xfId="68" applyFont="1"/>
    <xf numFmtId="0" fontId="86" fillId="0" borderId="34" xfId="68" applyFont="1" applyBorder="1">
      <alignment wrapText="1"/>
    </xf>
    <xf numFmtId="0" fontId="70" fillId="0" borderId="36" xfId="68" applyFont="1" applyBorder="1">
      <alignment wrapText="1"/>
    </xf>
    <xf numFmtId="0" fontId="70" fillId="0" borderId="33" xfId="68" applyFont="1" applyBorder="1">
      <alignment wrapText="1"/>
    </xf>
    <xf numFmtId="0" fontId="70" fillId="0" borderId="33" xfId="68" applyFont="1" applyBorder="1">
      <alignment vertical="center" wrapText="1"/>
    </xf>
    <xf numFmtId="0" fontId="82" fillId="0" borderId="0" xfId="68" applyFont="1"/>
    <xf numFmtId="49" fontId="0" fillId="0" borderId="23" xfId="0" applyFont="1" applyBorder="1" applyNumberFormat="1">
      <alignment vertical="top"/>
    </xf>
    <xf numFmtId="49" fontId="0" fillId="38" borderId="23" xfId="0" applyFont="1" applyFill="1" applyBorder="1" applyNumberFormat="1">
      <alignment vertical="top"/>
    </xf>
    <xf numFmtId="49" fontId="0" fillId="42" borderId="23" xfId="0" applyFont="1" applyFill="1" applyBorder="1" applyNumberFormat="1">
      <alignment vertical="top"/>
      <protection locked="0"/>
    </xf>
    <xf numFmtId="49" fontId="22" fillId="43" borderId="23" xfId="71" applyFont="1" applyFill="1" applyBorder="1" applyNumberFormat="1">
      <alignment vertical="center" wrapText="1"/>
    </xf>
    <xf numFmtId="49" fontId="22" fillId="43" borderId="25" xfId="71" applyFont="1" applyFill="1" applyBorder="1" applyNumberFormat="1">
      <alignment vertical="center" wrapText="1"/>
    </xf>
    <xf numFmtId="49" fontId="0" fillId="38" borderId="0" xfId="0" applyFont="1" applyFill="1" applyNumberFormat="1">
      <alignment vertical="top"/>
    </xf>
    <xf numFmtId="49" fontId="0" fillId="0" borderId="0" xfId="0" applyFont="1" applyNumberFormat="1">
      <alignment vertical="top"/>
    </xf>
    <xf numFmtId="49" fontId="22" fillId="0" borderId="0" xfId="0" applyFont="1" applyNumberFormat="1">
      <alignment vertical="top"/>
    </xf>
    <xf numFmtId="49" fontId="22" fillId="0" borderId="0" xfId="0" applyFont="1" applyNumberFormat="1">
      <alignment vertical="center" wrapText="1"/>
    </xf>
    <xf numFmtId="49" fontId="55" fillId="0" borderId="0" xfId="0" applyFont="1" applyNumberFormat="1">
      <alignment vertical="top"/>
    </xf>
    <xf numFmtId="49" fontId="22" fillId="0" borderId="13" xfId="0" applyFont="1" applyBorder="1" applyNumberFormat="1">
      <alignment horizontal="center" vertical="center" wrapText="1"/>
    </xf>
    <xf numFmtId="0" fontId="22" fillId="0" borderId="20" xfId="64" applyFont="1" applyBorder="1">
      <alignment horizontal="left" vertical="center" indent="1"/>
    </xf>
    <xf numFmtId="49" fontId="57" fillId="0" borderId="0" xfId="0" applyFont="1" applyNumberFormat="1">
      <alignment vertical="top"/>
    </xf>
    <xf numFmtId="16" fontId="22" fillId="0" borderId="13" xfId="0" applyFont="1" applyBorder="1" applyNumberFormat="1">
      <alignment horizontal="center" vertical="center" wrapText="1"/>
    </xf>
    <xf numFmtId="0" fontId="22" fillId="0" borderId="13" xfId="0" applyFont="1" applyBorder="1">
      <alignment horizontal="left" vertical="center" wrapText="1" indent="2"/>
    </xf>
    <xf numFmtId="49" fontId="0" fillId="39" borderId="0" xfId="0" applyFont="1" applyFill="1" applyNumberFormat="1">
      <alignment vertical="top"/>
    </xf>
    <xf numFmtId="49" fontId="0" fillId="39" borderId="0" xfId="73" applyFont="1" applyFill="1" applyNumberFormat="1">
      <alignment vertical="top"/>
    </xf>
    <xf numFmtId="0" fontId="39" fillId="0" borderId="28" xfId="0" applyFont="1" applyBorder="1">
      <alignment horizontal="center" vertical="center" wrapText="1"/>
    </xf>
    <xf numFmtId="49" fontId="87" fillId="0" borderId="13" xfId="0" applyFont="1" applyBorder="1" applyNumberFormat="1">
      <alignment vertical="center" wrapText="1"/>
    </xf>
    <xf numFmtId="0" fontId="22" fillId="0" borderId="27" xfId="69" applyFont="1" applyBorder="1">
      <alignment vertical="center" wrapText="1"/>
    </xf>
    <xf numFmtId="4" fontId="54" fillId="0" borderId="0" xfId="0" applyFont="1" applyNumberFormat="1">
      <alignment vertical="center" wrapText="1"/>
    </xf>
    <xf numFmtId="49" fontId="60" fillId="40" borderId="37" xfId="69" applyFont="1" applyFill="1" applyBorder="1" applyNumberFormat="1">
      <alignment horizontal="center" vertical="center"/>
    </xf>
    <xf numFmtId="0" fontId="60" fillId="40" borderId="30" xfId="0" applyFont="1" applyFill="1" applyBorder="1">
      <alignment horizontal="left" vertical="center" wrapText="1" indent="1"/>
    </xf>
    <xf numFmtId="0" fontId="60" fillId="40" borderId="30" xfId="0" applyFont="1" applyFill="1" applyBorder="1">
      <alignment horizontal="left" vertical="center" wrapText="1"/>
    </xf>
    <xf numFmtId="49" fontId="55" fillId="40" borderId="30" xfId="0" applyFont="1" applyFill="1" applyBorder="1" applyNumberFormat="1">
      <alignment vertical="top"/>
    </xf>
    <xf numFmtId="0" fontId="22" fillId="0" borderId="13" xfId="64" applyFont="1" applyBorder="1">
      <alignment horizontal="left" vertical="center" indent="1"/>
    </xf>
    <xf numFmtId="49" fontId="33" fillId="0" borderId="13" xfId="64" applyFont="1" applyBorder="1" applyNumberFormat="1">
      <alignment vertical="center" wrapText="1"/>
    </xf>
    <xf numFmtId="49" fontId="0" fillId="0" borderId="13" xfId="0" applyFont="1" applyBorder="1" applyNumberFormat="1">
      <alignment vertical="top"/>
    </xf>
    <xf numFmtId="49" fontId="80" fillId="0" borderId="13" xfId="0" applyFont="1" applyBorder="1" applyNumberFormat="1">
      <alignment vertical="center" wrapText="1"/>
    </xf>
    <xf numFmtId="49" fontId="22" fillId="0" borderId="13" xfId="0" applyFont="1" applyBorder="1" applyNumberFormat="1">
      <alignment vertical="center" wrapText="1"/>
    </xf>
    <xf numFmtId="49" fontId="22" fillId="0" borderId="13" xfId="69" applyFont="1" applyBorder="1" applyNumberFormat="1">
      <alignment horizontal="center" vertical="center"/>
    </xf>
    <xf numFmtId="0" fontId="22" fillId="0" borderId="13" xfId="69" applyFont="1" applyBorder="1">
      <alignment vertical="center" wrapText="1"/>
    </xf>
    <xf numFmtId="1611" fontId="22" fillId="0" borderId="13" xfId="0" applyFont="1" applyBorder="1" applyNumberFormat="1">
      <alignment vertical="center" wrapText="1"/>
    </xf>
    <xf numFmtId="0" fontId="22" fillId="0" borderId="13" xfId="64" applyFont="1" applyBorder="1">
      <alignment vertical="center" wrapText="1"/>
    </xf>
    <xf numFmtId="49" fontId="60" fillId="40" borderId="24" xfId="69" applyFont="1" applyFill="1" applyBorder="1" applyNumberFormat="1">
      <alignment horizontal="center" vertical="center"/>
    </xf>
    <xf numFmtId="0" fontId="60" fillId="40" borderId="0" xfId="0" applyFont="1" applyFill="1">
      <alignment horizontal="left" vertical="center" wrapText="1" indent="1"/>
    </xf>
    <xf numFmtId="0" fontId="60" fillId="40" borderId="0" xfId="0" applyFont="1" applyFill="1">
      <alignment horizontal="left" vertical="center" wrapText="1"/>
    </xf>
    <xf numFmtId="49" fontId="55" fillId="40" borderId="0" xfId="0" applyFont="1" applyFill="1" applyNumberFormat="1">
      <alignment vertical="top"/>
    </xf>
    <xf numFmtId="49" fontId="34" fillId="0" borderId="13" xfId="0" applyFont="1" applyBorder="1" applyNumberFormat="1">
      <alignment vertical="center" wrapText="1"/>
    </xf>
    <xf numFmtId="4" fontId="22" fillId="0" borderId="13" xfId="64" applyFont="1" applyBorder="1" applyNumberFormat="1">
      <alignment vertical="center" wrapText="1"/>
    </xf>
    <xf numFmtId="49" fontId="22" fillId="0" borderId="13" xfId="64" applyFont="1" applyBorder="1" applyNumberFormat="1">
      <alignment vertical="center" wrapText="1"/>
    </xf>
    <xf numFmtId="49" fontId="22" fillId="0" borderId="20" xfId="69" applyFont="1" applyBorder="1" applyNumberFormat="1">
      <alignment horizontal="center" vertical="center"/>
    </xf>
    <xf numFmtId="0" fontId="22" fillId="0" borderId="20" xfId="69" applyFont="1" applyBorder="1">
      <alignment vertical="center" wrapText="1"/>
    </xf>
    <xf numFmtId="4" fontId="22" fillId="0" borderId="13" xfId="69" applyFont="1" applyBorder="1" applyNumberFormat="1">
      <alignment horizontal="right" vertical="center" wrapText="1"/>
    </xf>
    <xf numFmtId="4" fontId="54" fillId="0" borderId="38" xfId="0" applyFont="1" applyBorder="1" applyNumberFormat="1">
      <alignment vertical="center" wrapText="1"/>
    </xf>
    <xf numFmtId="49" fontId="55" fillId="0" borderId="21" xfId="0" applyFont="1" applyBorder="1" applyNumberFormat="1">
      <alignment vertical="top"/>
    </xf>
    <xf numFmtId="49" fontId="60" fillId="0" borderId="13" xfId="69" applyFont="1" applyBorder="1" applyNumberFormat="1">
      <alignment horizontal="center" vertical="center"/>
    </xf>
    <xf numFmtId="0" fontId="60" fillId="0" borderId="13" xfId="0" applyFont="1" applyBorder="1">
      <alignment horizontal="left" vertical="center" wrapText="1" indent="1"/>
    </xf>
    <xf numFmtId="0" fontId="60" fillId="0" borderId="13" xfId="0" applyFont="1" applyBorder="1">
      <alignment horizontal="left" vertical="center" wrapText="1"/>
    </xf>
    <xf numFmtId="1611" fontId="22" fillId="0" borderId="13" xfId="0" applyFont="1" applyBorder="1" applyNumberFormat="1">
      <alignment horizontal="left" vertical="center" wrapText="1" indent="1"/>
    </xf>
    <xf numFmtId="0" fontId="25" fillId="48" borderId="35" xfId="68" applyFont="1" applyFill="1" applyBorder="1">
      <alignment horizontal="right" vertical="center" wrapText="1" indent="1"/>
    </xf>
    <xf numFmtId="0" fontId="25" fillId="48" borderId="39" xfId="68" applyFont="1" applyFill="1" applyBorder="1">
      <alignment horizontal="right" vertical="center" wrapText="1" indent="1"/>
    </xf>
    <xf numFmtId="0" fontId="25" fillId="48" borderId="34" xfId="68" applyFont="1" applyFill="1" applyBorder="1">
      <alignment horizontal="right" vertical="center" wrapText="1" indent="1"/>
    </xf>
    <xf numFmtId="0" fontId="25" fillId="48" borderId="0" xfId="68" applyFont="1" applyFill="1">
      <alignment horizontal="right" vertical="center" wrapText="1" indent="1"/>
    </xf>
    <xf numFmtId="0" fontId="86" fillId="0" borderId="0" xfId="68" applyFont="1">
      <alignment vertical="center" wrapText="1"/>
    </xf>
    <xf numFmtId="0" fontId="25" fillId="48" borderId="40" xfId="68" applyFont="1" applyFill="1" applyBorder="1">
      <alignment horizontal="right" vertical="center" wrapText="1" indent="1"/>
    </xf>
    <xf numFmtId="0" fontId="25" fillId="48" borderId="36" xfId="68" applyFont="1" applyFill="1" applyBorder="1">
      <alignment horizontal="right" vertical="center" wrapText="1" indent="1"/>
    </xf>
    <xf numFmtId="0" fontId="25" fillId="48" borderId="33" xfId="68" applyFont="1" applyFill="1" applyBorder="1">
      <alignment horizontal="right" vertical="center" wrapText="1" indent="1"/>
    </xf>
    <xf numFmtId="0" fontId="86" fillId="0" borderId="0" xfId="68" applyFont="1">
      <alignment vertical="top" wrapText="1"/>
    </xf>
    <xf numFmtId="0" fontId="86" fillId="0" borderId="0" xfId="68" applyFont="1">
      <alignment vertical="top" wrapText="1"/>
    </xf>
    <xf numFmtId="49" fontId="70" fillId="0" borderId="0" xfId="68" applyFont="1" applyNumberFormat="1">
      <alignment vertical="top" wrapText="1"/>
    </xf>
    <xf numFmtId="0" fontId="38" fillId="0" borderId="0" xfId="68" applyFont="1">
      <alignment vertical="center" wrapText="1"/>
    </xf>
    <xf numFmtId="0" fontId="38" fillId="0" borderId="0" xfId="68" applyFont="1">
      <alignment vertical="center"/>
    </xf>
    <xf numFmtId="0" fontId="25" fillId="49" borderId="41" xfId="68" applyFont="1" applyFill="1" applyBorder="1">
      <alignment horizontal="center" vertical="center" wrapText="1"/>
    </xf>
    <xf numFmtId="0" fontId="25" fillId="49" borderId="42" xfId="68" applyFont="1" applyFill="1" applyBorder="1">
      <alignment horizontal="center" vertical="center" wrapText="1"/>
    </xf>
    <xf numFmtId="0" fontId="25" fillId="49" borderId="43" xfId="68" applyFont="1" applyFill="1" applyBorder="1">
      <alignment horizontal="center" vertical="center" wrapText="1"/>
    </xf>
    <xf numFmtId="0" fontId="86" fillId="0" borderId="34" xfId="68" applyFont="1" applyBorder="1">
      <alignment vertical="center" wrapText="1"/>
    </xf>
    <xf numFmtId="0" fontId="86" fillId="0" borderId="34" xfId="68" applyFont="1" applyBorder="1">
      <alignment horizontal="left" vertical="center" wrapText="1"/>
    </xf>
    <xf numFmtId="0" fontId="86" fillId="0" borderId="0" xfId="68" applyFont="1">
      <alignment horizontal="left" vertical="center" wrapText="1"/>
    </xf>
    <xf numFmtId="0" fontId="22" fillId="0" borderId="44" xfId="74" applyFont="1" applyBorder="1">
      <alignment horizontal="left" vertical="center" wrapText="1" indent="1"/>
    </xf>
    <xf numFmtId="49" fontId="59" fillId="0" borderId="0" xfId="71" applyFont="1" applyNumberFormat="1">
      <alignment horizontal="center" vertical="center" textRotation="90" wrapText="1"/>
    </xf>
    <xf numFmtId="0" fontId="22" fillId="42" borderId="13" xfId="64" applyFont="1" applyFill="1" applyBorder="1">
      <alignment horizontal="left" vertical="center" wrapText="1"/>
      <protection locked="0"/>
    </xf>
    <xf numFmtId="49" fontId="39" fillId="0" borderId="18" xfId="64" applyFont="1" applyBorder="1" applyNumberFormat="1">
      <alignment horizontal="center" vertical="center" wrapText="1"/>
    </xf>
    <xf numFmtId="49" fontId="39" fillId="0" borderId="21" xfId="64" applyFont="1" applyBorder="1" applyNumberFormat="1">
      <alignment horizontal="center" vertical="center" wrapText="1"/>
    </xf>
    <xf numFmtId="0" fontId="59" fillId="0" borderId="0" xfId="0" applyFont="1">
      <alignment horizontal="center" vertical="center" wrapText="1"/>
    </xf>
    <xf numFmtId="0" fontId="59" fillId="0" borderId="0" xfId="0" applyFont="1">
      <alignment horizontal="center" vertical="center" wrapText="1"/>
    </xf>
    <xf numFmtId="0" fontId="22" fillId="0" borderId="13" xfId="0" applyFont="1" applyBorder="1">
      <alignment horizontal="center" vertical="center" wrapText="1"/>
    </xf>
    <xf numFmtId="0" fontId="22" fillId="38" borderId="13" xfId="0" applyFont="1" applyFill="1" applyBorder="1">
      <alignment horizontal="left" vertical="center" wrapText="1"/>
    </xf>
    <xf numFmtId="0" fontId="80" fillId="0" borderId="13" xfId="0" applyFont="1" applyBorder="1">
      <alignment horizontal="center" vertical="center" wrapText="1"/>
    </xf>
    <xf numFmtId="0" fontId="42" fillId="40" borderId="13" xfId="71" applyFont="1" applyFill="1" applyBorder="1" applyNumberFormat="1">
      <alignment horizontal="left" vertical="center"/>
    </xf>
    <xf numFmtId="49" fontId="59" fillId="0" borderId="0" xfId="0" applyFont="1" applyNumberFormat="1">
      <alignment horizontal="center" vertical="top"/>
    </xf>
    <xf numFmtId="49" fontId="22" fillId="0" borderId="24" xfId="71" applyFont="1" applyBorder="1" applyNumberFormat="1">
      <alignment horizontal="center" vertical="center"/>
    </xf>
    <xf numFmtId="49" fontId="22" fillId="0" borderId="37" xfId="71" applyFont="1" applyBorder="1" applyNumberFormat="1">
      <alignment horizontal="center" vertical="center"/>
    </xf>
    <xf numFmtId="0" fontId="22" fillId="0" borderId="18" xfId="63" applyFont="1" applyBorder="1">
      <alignment horizontal="left" vertical="center" wrapText="1" indent="1"/>
    </xf>
    <xf numFmtId="0" fontId="22" fillId="0" borderId="24" xfId="0" applyFont="1" applyBorder="1">
      <alignment horizontal="center" vertical="center" wrapText="1"/>
    </xf>
    <xf numFmtId="0" fontId="22" fillId="0" borderId="37" xfId="0" applyFont="1" applyBorder="1">
      <alignment horizontal="center" vertical="center" wrapText="1"/>
    </xf>
    <xf numFmtId="0" fontId="22" fillId="0" borderId="20" xfId="0" applyFont="1" applyBorder="1">
      <alignment horizontal="center" vertical="center" wrapText="1"/>
    </xf>
    <xf numFmtId="49" fontId="22" fillId="0" borderId="13" xfId="64" applyFont="1" applyBorder="1" applyNumberFormat="1">
      <alignment horizontal="center" vertical="center" wrapText="1"/>
    </xf>
    <xf numFmtId="0" fontId="22" fillId="42" borderId="22" xfId="71" applyFont="1" applyFill="1" applyBorder="1" applyNumberFormat="1">
      <alignment horizontal="left" vertical="center" wrapText="1"/>
      <protection locked="0"/>
    </xf>
    <xf numFmtId="0" fontId="22" fillId="42" borderId="25" xfId="71" applyFont="1" applyFill="1" applyBorder="1" applyNumberFormat="1">
      <alignment horizontal="left" vertical="center" wrapText="1"/>
      <protection locked="0"/>
    </xf>
    <xf numFmtId="49" fontId="22" fillId="43" borderId="22" xfId="0" applyFont="1" applyFill="1" applyBorder="1" applyNumberFormat="1">
      <alignment horizontal="center" vertical="center" wrapText="1"/>
    </xf>
    <xf numFmtId="49" fontId="22" fillId="43" borderId="25" xfId="0" applyFont="1" applyFill="1" applyBorder="1" applyNumberFormat="1">
      <alignment horizontal="center" vertical="center" wrapText="1"/>
    </xf>
    <xf numFmtId="0" fontId="42" fillId="40" borderId="18" xfId="71" applyFont="1" applyFill="1" applyBorder="1" applyNumberFormat="1">
      <alignment horizontal="left" vertical="center"/>
    </xf>
    <xf numFmtId="0" fontId="42" fillId="40" borderId="21" xfId="71" applyFont="1" applyFill="1" applyBorder="1" applyNumberFormat="1">
      <alignment horizontal="left" vertical="center"/>
    </xf>
    <xf numFmtId="0" fontId="22" fillId="0" borderId="13" xfId="71" applyFont="1" applyBorder="1" applyNumberFormat="1">
      <alignment horizontal="center" vertical="center" wrapText="1"/>
    </xf>
    <xf numFmtId="0" fontId="22" fillId="0" borderId="20" xfId="71" applyFont="1" applyBorder="1" applyNumberFormat="1">
      <alignment horizontal="center" vertical="center" wrapText="1"/>
    </xf>
    <xf numFmtId="0" fontId="22" fillId="0" borderId="18" xfId="71" applyFont="1" applyBorder="1" applyNumberFormat="1">
      <alignment horizontal="center" vertical="center" wrapText="1"/>
    </xf>
    <xf numFmtId="0" fontId="22" fillId="0" borderId="21" xfId="71" applyFont="1" applyBorder="1" applyNumberFormat="1">
      <alignment horizontal="center" vertical="center" wrapText="1"/>
    </xf>
    <xf numFmtId="49" fontId="39" fillId="0" borderId="30" xfId="64" applyFont="1" applyBorder="1" applyNumberFormat="1">
      <alignment horizontal="center" vertical="center" wrapText="1"/>
    </xf>
    <xf numFmtId="0" fontId="22" fillId="0" borderId="22" xfId="71" applyFont="1" applyBorder="1" applyNumberFormat="1">
      <alignment horizontal="center" vertical="center" wrapText="1"/>
    </xf>
    <xf numFmtId="49" fontId="22" fillId="0" borderId="13" xfId="71" applyFont="1" applyBorder="1" applyNumberFormat="1">
      <alignment horizontal="center" vertical="center"/>
    </xf>
    <xf numFmtId="49" fontId="22" fillId="0" borderId="22" xfId="71" applyFont="1" applyBorder="1" applyNumberFormat="1">
      <alignment horizontal="center" vertical="center"/>
    </xf>
    <xf numFmtId="0" fontId="22" fillId="38" borderId="13" xfId="64" applyFont="1" applyFill="1" applyBorder="1">
      <alignment horizontal="left" vertical="center" wrapText="1"/>
    </xf>
    <xf numFmtId="0" fontId="22" fillId="38" borderId="22" xfId="64" applyFont="1" applyFill="1" applyBorder="1">
      <alignment horizontal="left" vertical="center" wrapText="1"/>
    </xf>
    <xf numFmtId="0" fontId="22" fillId="38" borderId="24" xfId="0" applyFont="1" applyFill="1" applyBorder="1">
      <alignment horizontal="left" vertical="center" wrapText="1"/>
    </xf>
    <xf numFmtId="0" fontId="22" fillId="0" borderId="21" xfId="71" applyFont="1" applyBorder="1" applyNumberFormat="1">
      <alignment horizontal="center" vertical="center"/>
    </xf>
    <xf numFmtId="0" fontId="22" fillId="0" borderId="29" xfId="71" applyFont="1" applyBorder="1" applyNumberFormat="1">
      <alignment horizontal="center" vertical="center"/>
    </xf>
    <xf numFmtId="49" fontId="22" fillId="43" borderId="23" xfId="0" applyFont="1" applyFill="1" applyBorder="1" applyNumberFormat="1">
      <alignment horizontal="center" vertical="center" wrapText="1"/>
    </xf>
    <xf numFmtId="0" fontId="42" fillId="40" borderId="27" xfId="71" applyFont="1" applyFill="1" applyBorder="1" applyNumberFormat="1">
      <alignment horizontal="left" vertical="center"/>
    </xf>
    <xf numFmtId="0" fontId="42" fillId="40" borderId="29" xfId="71" applyFont="1" applyFill="1" applyBorder="1" applyNumberFormat="1">
      <alignment horizontal="left" vertical="center"/>
    </xf>
    <xf numFmtId="49" fontId="22" fillId="42" borderId="13" xfId="71" applyFont="1" applyFill="1" applyBorder="1" applyNumberFormat="1">
      <alignment horizontal="left" vertical="center" wrapText="1"/>
      <protection locked="0"/>
    </xf>
    <xf numFmtId="49" fontId="22" fillId="43" borderId="13" xfId="71" applyFont="1" applyFill="1" applyBorder="1" applyNumberFormat="1">
      <alignment horizontal="left" vertical="center" wrapText="1"/>
    </xf>
    <xf numFmtId="49" fontId="22" fillId="38" borderId="13" xfId="64" applyFont="1" applyFill="1" applyBorder="1" applyNumberFormat="1">
      <alignment horizontal="left" vertical="center" wrapText="1"/>
    </xf>
    <xf numFmtId="49" fontId="22" fillId="0" borderId="13" xfId="71" applyFont="1" applyBorder="1" applyNumberFormat="1">
      <alignment horizontal="center" vertical="center" wrapText="1"/>
    </xf>
    <xf numFmtId="49" fontId="22" fillId="43" borderId="22" xfId="64" applyFont="1" applyFill="1" applyBorder="1" applyNumberFormat="1">
      <alignment horizontal="center" vertical="center" wrapText="1"/>
    </xf>
    <xf numFmtId="49" fontId="22" fillId="43" borderId="23" xfId="64" applyFont="1" applyFill="1" applyBorder="1" applyNumberFormat="1">
      <alignment horizontal="center" vertical="center" wrapText="1"/>
    </xf>
    <xf numFmtId="49" fontId="22" fillId="43" borderId="25" xfId="64" applyFont="1" applyFill="1" applyBorder="1" applyNumberFormat="1">
      <alignment horizontal="center" vertical="center" wrapText="1"/>
    </xf>
    <xf numFmtId="49" fontId="22" fillId="43" borderId="13" xfId="64" applyFont="1" applyFill="1" applyBorder="1" applyNumberFormat="1">
      <alignment horizontal="left" vertical="center" wrapText="1"/>
    </xf>
    <xf numFmtId="49" fontId="22" fillId="38" borderId="13" xfId="71" applyFont="1" applyFill="1" applyBorder="1" applyNumberFormat="1">
      <alignment horizontal="center" vertical="center" wrapText="1"/>
    </xf>
    <xf numFmtId="0" fontId="22" fillId="0" borderId="0" xfId="0" applyFont="1">
      <alignment horizontal="left" vertical="top" wrapText="1"/>
    </xf>
    <xf numFmtId="0" fontId="25" fillId="0" borderId="21" xfId="0" applyFont="1" applyBorder="1">
      <alignment horizontal="left" vertical="center" wrapText="1" indent="1"/>
    </xf>
    <xf numFmtId="0" fontId="25" fillId="0" borderId="13" xfId="0" applyFont="1" applyBorder="1">
      <alignment horizontal="left" vertical="center" wrapText="1" indent="1"/>
    </xf>
    <xf numFmtId="0" fontId="25" fillId="0" borderId="20" xfId="0" applyFont="1" applyBorder="1">
      <alignment horizontal="left" vertical="center" wrapText="1" indent="1"/>
    </xf>
    <xf numFmtId="0" fontId="22" fillId="0" borderId="13" xfId="0" applyFont="1" applyBorder="1">
      <alignment horizontal="center" vertical="center" wrapText="1"/>
    </xf>
    <xf numFmtId="0" fontId="0" fillId="0" borderId="13" xfId="0" applyFont="1" applyBorder="1">
      <alignment horizontal="center" vertical="center"/>
    </xf>
    <xf numFmtId="49" fontId="22" fillId="41" borderId="22" xfId="64" applyFont="1" applyFill="1" applyBorder="1" applyNumberFormat="1">
      <alignment horizontal="left" vertical="center" wrapText="1"/>
      <protection locked="0"/>
    </xf>
    <xf numFmtId="49" fontId="22" fillId="41" borderId="23" xfId="64" applyFont="1" applyFill="1" applyBorder="1" applyNumberFormat="1">
      <alignment horizontal="left" vertical="center" wrapText="1"/>
      <protection locked="0"/>
    </xf>
    <xf numFmtId="49" fontId="22" fillId="41" borderId="25" xfId="64" applyFont="1" applyFill="1" applyBorder="1" applyNumberFormat="1">
      <alignment horizontal="left" vertical="center" wrapText="1"/>
      <protection locked="0"/>
    </xf>
    <xf numFmtId="49" fontId="57" fillId="0" borderId="0" xfId="0" applyFont="1" applyNumberFormat="1">
      <alignment horizontal="center" vertical="top"/>
    </xf>
    <xf numFmtId="0" fontId="22" fillId="0" borderId="0" xfId="0" applyFont="1">
      <alignment horizontal="center" vertical="center" wrapText="1"/>
    </xf>
    <xf numFmtId="0" fontId="60" fillId="0" borderId="0" xfId="0" applyFont="1">
      <alignment horizontal="left" vertical="center" wrapText="1" indent="1"/>
    </xf>
    <xf numFmtId="0" fontId="22" fillId="38" borderId="13" xfId="0" applyFont="1" applyFill="1" applyBorder="1">
      <alignment horizontal="left" vertical="center" wrapText="1" indent="1"/>
    </xf>
    <xf numFmtId="49" fontId="0" fillId="0" borderId="22" xfId="0" applyFont="1" applyBorder="1" applyNumberFormat="1">
      <alignment horizontal="center" vertical="center"/>
    </xf>
    <xf numFmtId="49" fontId="0" fillId="0" borderId="23" xfId="0" applyFont="1" applyBorder="1" applyNumberFormat="1">
      <alignment horizontal="center" vertical="center"/>
    </xf>
    <xf numFmtId="49" fontId="0" fillId="0" borderId="25" xfId="0" applyFont="1" applyBorder="1" applyNumberFormat="1">
      <alignment horizontal="center" vertical="center"/>
    </xf>
    <xf numFmtId="0" fontId="22" fillId="0" borderId="22" xfId="0" applyFont="1" applyBorder="1">
      <alignment horizontal="center" vertical="center" wrapText="1"/>
    </xf>
    <xf numFmtId="0" fontId="22" fillId="0" borderId="25" xfId="0" applyFont="1" applyBorder="1">
      <alignment horizontal="center" vertical="center" wrapText="1"/>
    </xf>
    <xf numFmtId="0" fontId="22" fillId="0" borderId="18" xfId="0" applyFont="1" applyBorder="1">
      <alignment horizontal="center" vertical="center" wrapText="1"/>
    </xf>
    <xf numFmtId="0" fontId="22" fillId="0" borderId="21" xfId="0" applyFont="1" applyBorder="1">
      <alignment horizontal="center" vertical="center" wrapText="1"/>
    </xf>
    <xf numFmtId="0" fontId="0" fillId="0" borderId="13" xfId="0" applyFont="1" applyBorder="1">
      <alignment horizontal="center" vertical="center" wrapText="1"/>
    </xf>
    <xf numFmtId="0" fontId="0" fillId="0" borderId="13" xfId="0" applyFont="1" applyBorder="1">
      <alignment horizontal="center" vertical="center" wrapText="1"/>
    </xf>
    <xf numFmtId="49" fontId="42" fillId="0" borderId="13" xfId="71" applyFont="1" applyBorder="1" applyNumberFormat="1">
      <alignment horizontal="center" vertical="center" textRotation="90" wrapText="1"/>
    </xf>
    <xf numFmtId="0" fontId="39" fillId="0" borderId="0" xfId="64" applyFont="1">
      <alignment horizontal="center" vertical="center" wrapText="1"/>
    </xf>
    <xf numFmtId="0" fontId="22" fillId="0" borderId="37" xfId="69" applyFont="1" applyBorder="1">
      <alignment horizontal="left" vertical="center" wrapText="1"/>
    </xf>
    <xf numFmtId="0" fontId="22" fillId="0" borderId="30" xfId="69" applyFont="1" applyBorder="1">
      <alignment horizontal="left" vertical="center" wrapText="1"/>
    </xf>
    <xf numFmtId="0" fontId="22" fillId="0" borderId="38" xfId="69" applyFont="1" applyBorder="1">
      <alignment horizontal="left" vertical="center" wrapText="1"/>
    </xf>
    <xf numFmtId="0" fontId="22" fillId="0" borderId="13" xfId="69" applyFont="1" applyBorder="1">
      <alignment horizontal="left" vertical="center" wrapText="1"/>
    </xf>
    <xf numFmtId="1611" fontId="22" fillId="41" borderId="22" xfId="0" applyFont="1" applyFill="1" applyBorder="1" applyNumberFormat="1">
      <alignment horizontal="center" vertical="center" wrapText="1"/>
      <protection locked="0"/>
    </xf>
    <xf numFmtId="49" fontId="22" fillId="41" borderId="23" xfId="0" applyFont="1" applyFill="1" applyBorder="1" applyNumberFormat="1">
      <alignment horizontal="center" vertical="center" wrapText="1"/>
      <protection locked="0"/>
    </xf>
    <xf numFmtId="49" fontId="22" fillId="41" borderId="25" xfId="0" applyFont="1" applyFill="1" applyBorder="1" applyNumberFormat="1">
      <alignment horizontal="center" vertical="center" wrapText="1"/>
      <protection locked="0"/>
    </xf>
    <xf numFmtId="1611" fontId="22" fillId="42" borderId="22" xfId="0" applyFont="1" applyFill="1" applyBorder="1" applyNumberFormat="1">
      <alignment horizontal="center" vertical="center" wrapText="1"/>
      <protection locked="0"/>
    </xf>
    <xf numFmtId="49" fontId="22" fillId="42" borderId="23" xfId="0" applyFont="1" applyFill="1" applyBorder="1" applyNumberFormat="1">
      <alignment horizontal="center" vertical="center" wrapText="1"/>
      <protection locked="0"/>
    </xf>
    <xf numFmtId="49" fontId="22" fillId="42" borderId="25" xfId="0" applyFont="1" applyFill="1" applyBorder="1" applyNumberFormat="1">
      <alignment horizontal="center" vertical="center" wrapText="1"/>
      <protection locked="0"/>
    </xf>
    <xf numFmtId="49" fontId="80" fillId="0" borderId="22" xfId="0" applyFont="1" applyBorder="1" applyNumberFormat="1">
      <alignment horizontal="center" vertical="center" wrapText="1"/>
    </xf>
    <xf numFmtId="49" fontId="80" fillId="0" borderId="23" xfId="0" applyFont="1" applyBorder="1" applyNumberFormat="1">
      <alignment horizontal="center" vertical="center" wrapText="1"/>
    </xf>
    <xf numFmtId="49" fontId="80" fillId="0" borderId="25" xfId="0" applyFont="1" applyBorder="1" applyNumberFormat="1">
      <alignment horizontal="center" vertical="center" wrapText="1"/>
    </xf>
    <xf numFmtId="49" fontId="87" fillId="0" borderId="13" xfId="0" applyFont="1" applyBorder="1" applyNumberFormat="1">
      <alignment horizontal="center" vertical="center" wrapText="1"/>
    </xf>
    <xf numFmtId="0" fontId="34" fillId="42" borderId="22" xfId="0" applyFont="1" applyFill="1" applyBorder="1">
      <alignment horizontal="center" vertical="center" wrapText="1"/>
      <protection locked="0"/>
    </xf>
    <xf numFmtId="0" fontId="34" fillId="42" borderId="23" xfId="0" applyFont="1" applyFill="1" applyBorder="1">
      <alignment horizontal="center" vertical="center" wrapText="1"/>
      <protection locked="0"/>
    </xf>
    <xf numFmtId="0" fontId="34" fillId="42" borderId="25" xfId="0" applyFont="1" applyFill="1" applyBorder="1">
      <alignment horizontal="center" vertical="center" wrapText="1"/>
      <protection locked="0"/>
    </xf>
    <xf numFmtId="1611" fontId="22" fillId="0" borderId="22"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25" xfId="0" applyFont="1" applyBorder="1" applyNumberFormat="1">
      <alignment horizontal="center" vertical="center" wrapText="1"/>
    </xf>
    <xf numFmtId="0" fontId="22" fillId="0" borderId="20" xfId="69" applyFont="1" applyBorder="1">
      <alignment horizontal="left" vertical="center" wrapText="1"/>
    </xf>
    <xf numFmtId="0" fontId="22" fillId="0" borderId="18" xfId="69" applyFont="1" applyBorder="1">
      <alignment horizontal="left" vertical="center" wrapText="1"/>
    </xf>
    <xf numFmtId="0" fontId="22" fillId="0" borderId="21" xfId="69" applyFont="1" applyBorder="1">
      <alignment horizontal="left" vertical="center" wrapText="1"/>
    </xf>
    <xf numFmtId="4" fontId="22" fillId="42" borderId="22" xfId="0" applyFont="1" applyFill="1" applyBorder="1" applyNumberFormat="1">
      <alignment horizontal="right" vertical="center" wrapText="1"/>
      <protection locked="0"/>
    </xf>
    <xf numFmtId="4" fontId="22" fillId="42" borderId="23" xfId="0" applyFont="1" applyFill="1" applyBorder="1" applyNumberFormat="1">
      <alignment horizontal="right" vertical="center" wrapText="1"/>
      <protection locked="0"/>
    </xf>
    <xf numFmtId="4" fontId="22" fillId="42" borderId="25" xfId="0" applyFont="1" applyFill="1" applyBorder="1" applyNumberFormat="1">
      <alignment horizontal="right" vertical="center" wrapText="1"/>
      <protection locked="0"/>
    </xf>
    <xf numFmtId="0" fontId="25" fillId="0" borderId="18" xfId="63" applyFont="1" applyBorder="1">
      <alignment horizontal="left" vertical="center" wrapText="1" indent="1"/>
    </xf>
    <xf numFmtId="0" fontId="22" fillId="0" borderId="0" xfId="0" applyFont="1">
      <alignment horizontal="right" vertical="center" wrapText="1"/>
    </xf>
    <xf numFmtId="49" fontId="37" fillId="0" borderId="0" xfId="0" applyFont="1" applyNumberFormat="1">
      <alignment horizontal="center" vertical="top"/>
    </xf>
    <xf numFmtId="4" fontId="0" fillId="42" borderId="22" xfId="0" applyFont="1" applyFill="1" applyBorder="1" applyNumberFormat="1">
      <alignment horizontal="right" vertical="center" wrapText="1"/>
      <protection locked="0"/>
    </xf>
    <xf numFmtId="4" fontId="0" fillId="42" borderId="23" xfId="0" applyFont="1" applyFill="1" applyBorder="1" applyNumberFormat="1">
      <alignment horizontal="right" vertical="center" wrapText="1"/>
      <protection locked="0"/>
    </xf>
    <xf numFmtId="4" fontId="0" fillId="42" borderId="25" xfId="0" applyFont="1" applyFill="1" applyBorder="1" applyNumberFormat="1">
      <alignment horizontal="right" vertical="center" wrapText="1"/>
      <protection locked="0"/>
    </xf>
    <xf numFmtId="49" fontId="37" fillId="0" borderId="22" xfId="0" applyFont="1" applyBorder="1" applyNumberFormat="1">
      <alignment horizontal="center" vertical="center" wrapText="1"/>
    </xf>
    <xf numFmtId="49" fontId="37" fillId="0" borderId="23" xfId="0" applyFont="1" applyBorder="1" applyNumberFormat="1">
      <alignment horizontal="center" vertical="center" wrapText="1"/>
    </xf>
    <xf numFmtId="49" fontId="37" fillId="0" borderId="25" xfId="0" applyFont="1" applyBorder="1" applyNumberFormat="1">
      <alignment horizontal="center" vertical="center" wrapText="1"/>
    </xf>
    <xf numFmtId="49" fontId="0" fillId="0" borderId="0" xfId="0" applyFont="1" applyNumberFormat="1">
      <alignment horizontal="left" vertical="top" wrapText="1"/>
    </xf>
    <xf numFmtId="49" fontId="57" fillId="0" borderId="0" xfId="0" applyFont="1" applyNumberFormat="1">
      <alignment horizontal="center" vertical="center" wrapText="1"/>
    </xf>
    <xf numFmtId="0" fontId="0" fillId="0" borderId="22" xfId="0" applyFont="1" applyBorder="1">
      <alignment horizontal="center" vertical="center" wrapText="1"/>
    </xf>
    <xf numFmtId="0" fontId="0" fillId="0" borderId="25" xfId="0" applyFont="1" applyBorder="1">
      <alignment horizontal="center" vertical="center" wrapText="1"/>
    </xf>
    <xf numFmtId="0" fontId="22" fillId="42" borderId="21" xfId="0" applyFont="1" applyFill="1" applyBorder="1">
      <alignment horizontal="center" vertical="center" wrapText="1"/>
      <protection locked="0"/>
    </xf>
    <xf numFmtId="0" fontId="22" fillId="0" borderId="22" xfId="0" applyFont="1" applyBorder="1">
      <alignment horizontal="left" vertical="top" wrapText="1"/>
    </xf>
    <xf numFmtId="0" fontId="22" fillId="0" borderId="25" xfId="0" applyFont="1" applyBorder="1">
      <alignment horizontal="left" vertical="top" wrapText="1"/>
    </xf>
    <xf numFmtId="49" fontId="22" fillId="0" borderId="0" xfId="0" applyFont="1" applyNumberFormat="1">
      <alignment horizontal="left" vertical="top" wrapText="1"/>
    </xf>
    <xf numFmtId="0" fontId="22" fillId="0" borderId="13" xfId="0" applyFont="1" applyBorder="1">
      <alignment horizontal="center" vertical="center" wrapText="1"/>
    </xf>
    <xf numFmtId="0" fontId="25" fillId="0" borderId="21" xfId="63" applyFont="1" applyBorder="1">
      <alignment horizontal="left" vertical="center" wrapText="1" indent="1"/>
    </xf>
    <xf numFmtId="0" fontId="25" fillId="0" borderId="13" xfId="63" applyFont="1" applyBorder="1">
      <alignment horizontal="left" vertical="center" wrapText="1" indent="1"/>
    </xf>
    <xf numFmtId="0" fontId="25" fillId="0" borderId="20" xfId="63" applyFont="1" applyBorder="1">
      <alignment horizontal="left" vertical="center" wrapText="1" indent="1"/>
    </xf>
    <xf numFmtId="0" fontId="22" fillId="0" borderId="44" xfId="63" applyFont="1" applyBorder="1">
      <alignment horizontal="left" vertical="center" wrapText="1" indent="1"/>
    </xf>
    <xf numFmtId="0" fontId="33" fillId="39" borderId="13" xfId="0" applyFont="1" applyFill="1" applyBorder="1">
      <alignment horizontal="center" vertical="center" wrapText="1"/>
    </xf>
    <xf numFmtId="49" fontId="22" fillId="43" borderId="29" xfId="0" applyFont="1" applyFill="1" applyBorder="1" applyNumberFormat="1">
      <alignment horizontal="center" vertical="center" wrapText="1"/>
    </xf>
    <xf numFmtId="49" fontId="22" fillId="43" borderId="28" xfId="0" applyFont="1" applyFill="1" applyBorder="1" applyNumberFormat="1">
      <alignment horizontal="center" vertical="center" wrapText="1"/>
    </xf>
    <xf numFmtId="49" fontId="22" fillId="43" borderId="38" xfId="0" applyFont="1" applyFill="1" applyBorder="1" applyNumberFormat="1">
      <alignment horizontal="center" vertical="center" wrapText="1"/>
    </xf>
    <xf numFmtId="0" fontId="22" fillId="42" borderId="22" xfId="64" applyFont="1" applyFill="1" applyBorder="1">
      <alignment horizontal="left" vertical="center" wrapText="1"/>
      <protection locked="0"/>
    </xf>
    <xf numFmtId="0" fontId="22" fillId="42" borderId="23" xfId="64" applyFont="1" applyFill="1" applyBorder="1">
      <alignment horizontal="left" vertical="center" wrapText="1"/>
      <protection locked="0"/>
    </xf>
    <xf numFmtId="0" fontId="22" fillId="42" borderId="25" xfId="64" applyFont="1" applyFill="1" applyBorder="1">
      <alignment horizontal="left" vertical="center" wrapText="1"/>
      <protection locked="0"/>
    </xf>
    <xf numFmtId="49" fontId="22" fillId="0" borderId="21" xfId="64" applyFont="1" applyBorder="1" applyNumberFormat="1">
      <alignment horizontal="center" vertical="center" wrapText="1"/>
    </xf>
    <xf numFmtId="49" fontId="22" fillId="38" borderId="22" xfId="71" applyFont="1" applyFill="1" applyBorder="1" applyNumberFormat="1">
      <alignment horizontal="center" vertical="center" wrapText="1"/>
    </xf>
    <xf numFmtId="49" fontId="22" fillId="38" borderId="23" xfId="71" applyFont="1" applyFill="1" applyBorder="1" applyNumberFormat="1">
      <alignment horizontal="center" vertical="center" wrapText="1"/>
    </xf>
    <xf numFmtId="49" fontId="22" fillId="38" borderId="25" xfId="71" applyFont="1" applyFill="1" applyBorder="1" applyNumberFormat="1">
      <alignment horizontal="center" vertical="center" wrapText="1"/>
    </xf>
    <xf numFmtId="49" fontId="22" fillId="0" borderId="22" xfId="64" applyFont="1" applyBorder="1" applyNumberFormat="1">
      <alignment horizontal="center" vertical="center" wrapText="1"/>
    </xf>
    <xf numFmtId="49" fontId="22" fillId="0" borderId="23" xfId="64" applyFont="1" applyBorder="1" applyNumberFormat="1">
      <alignment horizontal="center" vertical="center" wrapText="1"/>
    </xf>
    <xf numFmtId="49" fontId="22" fillId="0" borderId="25" xfId="64" applyFont="1" applyBorder="1" applyNumberFormat="1">
      <alignment horizontal="center" vertical="center" wrapText="1"/>
    </xf>
    <xf numFmtId="49" fontId="22" fillId="43" borderId="22" xfId="71" applyFont="1" applyFill="1" applyBorder="1" applyNumberFormat="1">
      <alignment horizontal="left" vertical="center" wrapText="1"/>
    </xf>
    <xf numFmtId="49" fontId="22" fillId="43" borderId="23" xfId="71" applyFont="1" applyFill="1" applyBorder="1" applyNumberFormat="1">
      <alignment horizontal="left" vertical="center" wrapText="1"/>
    </xf>
    <xf numFmtId="49" fontId="22" fillId="43" borderId="25" xfId="71" applyFont="1" applyFill="1" applyBorder="1" applyNumberFormat="1">
      <alignment horizontal="left" vertical="center" wrapText="1"/>
    </xf>
    <xf numFmtId="4" fontId="34" fillId="42" borderId="22" xfId="0" applyFont="1" applyFill="1" applyBorder="1" applyNumberFormat="1">
      <alignment horizontal="right" vertical="center" wrapText="1"/>
      <protection locked="0"/>
    </xf>
    <xf numFmtId="4" fontId="34" fillId="42" borderId="23" xfId="0" applyFont="1" applyFill="1" applyBorder="1" applyNumberFormat="1">
      <alignment horizontal="right" vertical="center" wrapText="1"/>
      <protection locked="0"/>
    </xf>
    <xf numFmtId="4" fontId="34" fillId="42" borderId="25" xfId="0" applyFont="1" applyFill="1" applyBorder="1" applyNumberFormat="1">
      <alignment horizontal="right" vertical="center" wrapText="1"/>
      <protection locked="0"/>
    </xf>
    <xf numFmtId="4" fontId="22" fillId="42" borderId="22" xfId="64" applyFont="1" applyFill="1" applyBorder="1" applyNumberFormat="1">
      <alignment horizontal="left" vertical="center" wrapText="1"/>
      <protection locked="0"/>
    </xf>
    <xf numFmtId="4" fontId="22" fillId="42" borderId="23" xfId="64" applyFont="1" applyFill="1" applyBorder="1" applyNumberFormat="1">
      <alignment horizontal="left" vertical="center" wrapText="1"/>
      <protection locked="0"/>
    </xf>
    <xf numFmtId="4" fontId="22" fillId="42" borderId="25" xfId="64" applyFont="1" applyFill="1" applyBorder="1" applyNumberFormat="1">
      <alignment horizontal="left" vertical="center" wrapText="1"/>
      <protection locked="0"/>
    </xf>
    <xf numFmtId="49" fontId="34" fillId="0" borderId="22" xfId="0" applyFont="1" applyBorder="1" applyNumberFormat="1">
      <alignment horizontal="center" vertical="center" wrapText="1"/>
    </xf>
    <xf numFmtId="49" fontId="34" fillId="0" borderId="23" xfId="0" applyFont="1" applyBorder="1" applyNumberFormat="1">
      <alignment horizontal="center" vertical="center" wrapText="1"/>
    </xf>
    <xf numFmtId="49" fontId="34" fillId="0" borderId="25" xfId="0" applyFont="1" applyBorder="1" applyNumberFormat="1">
      <alignment horizontal="center" vertical="center" wrapText="1"/>
    </xf>
    <xf numFmtId="0" fontId="52" fillId="0" borderId="0" xfId="74" applyFont="1">
      <alignment horizontal="left" vertical="top" wrapText="1"/>
    </xf>
    <xf numFmtId="0" fontId="41" fillId="0" borderId="0" xfId="74" applyFont="1">
      <alignment horizontal="left" vertical="center" wrapText="1"/>
    </xf>
    <xf numFmtId="0" fontId="41" fillId="0" borderId="0" xfId="74" applyFont="1">
      <alignment vertical="top" wrapText="1"/>
    </xf>
    <xf numFmtId="0" fontId="52" fillId="0" borderId="0" xfId="74" applyFont="1">
      <alignment vertical="top" wrapText="1"/>
    </xf>
    <xf numFmtId="49" fontId="57" fillId="0" borderId="0" xfId="71" applyFont="1" applyNumberFormat="1">
      <alignment horizontal="center" vertical="center" textRotation="90" wrapText="1"/>
    </xf>
    <xf numFmtId="0" fontId="57" fillId="0" borderId="0" xfId="0" applyFont="1">
      <alignment horizontal="center" vertical="center" wrapText="1"/>
    </xf>
    <xf numFmtId="49" fontId="57" fillId="0" borderId="0" xfId="0" applyFont="1" applyNumberFormat="1">
      <alignment horizontal="center" vertical="top"/>
    </xf>
    <xf numFmtId="0" fontId="57" fillId="0" borderId="0" xfId="0" applyFont="1">
      <alignment horizontal="center" vertical="center" wrapText="1"/>
    </xf>
    <xf numFmtId="49" fontId="0" fillId="0" borderId="13" xfId="0" applyFont="1" applyBorder="1" applyNumberFormat="1">
      <alignment horizontal="center" vertical="top"/>
    </xf>
    <xf numFmtId="49" fontId="34" fillId="0" borderId="22" xfId="0" applyFont="1" applyBorder="1" applyNumberFormat="1">
      <alignment horizontal="center" vertical="center" wrapText="1"/>
      <protection locked="0"/>
    </xf>
    <xf numFmtId="49" fontId="34" fillId="0" borderId="23" xfId="0" applyFont="1" applyBorder="1" applyNumberFormat="1">
      <alignment horizontal="center" vertical="center" wrapText="1"/>
      <protection locked="0"/>
    </xf>
    <xf numFmtId="49" fontId="34" fillId="0" borderId="25" xfId="0" applyFont="1" applyBorder="1" applyNumberFormat="1">
      <alignment horizontal="center" vertical="center" wrapText="1"/>
      <protection locked="0"/>
    </xf>
    <xf numFmtId="49" fontId="0" fillId="0" borderId="21" xfId="0" applyFont="1" applyBorder="1" applyNumberFormat="1">
      <alignment horizontal="center" vertical="top"/>
    </xf>
    <xf numFmtId="0" fontId="22" fillId="0" borderId="0" xfId="74" applyFont="1">
      <alignment horizontal="left" vertical="center" wrapText="1" indent="1"/>
    </xf>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35" fillId="0" borderId="0" xfId="0" applyFont="1" applyNumberFormat="1"/>
    <xf numFmtId="49" fontId="0" fillId="0" borderId="0" xfId="74" applyFont="1" applyNumberFormat="1">
      <alignment vertical="top"/>
    </xf>
    <xf numFmtId="49" fontId="22" fillId="38" borderId="13" xfId="0" applyFont="1" applyFill="1" applyBorder="1" applyNumberFormat="1">
      <alignment horizontal="left" vertical="center" wrapText="1" indent="1"/>
    </xf>
    <xf numFmtId="1611" fontId="22" fillId="38" borderId="13" xfId="0" applyFont="1" applyFill="1" applyBorder="1" applyNumberFormat="1">
      <alignment horizontal="left" vertical="center" wrapText="1" indent="1"/>
    </xf>
    <xf numFmtId="0" fontId="22" fillId="38" borderId="14" xfId="74" applyFont="1" applyFill="1" applyBorder="1">
      <alignment horizontal="left" vertical="center" wrapText="1" indent="1"/>
    </xf>
    <xf numFmtId="1611" fontId="22" fillId="37" borderId="13" xfId="0" applyFont="1" applyFill="1" applyBorder="1" applyNumberFormat="1">
      <alignment horizontal="left" vertical="center" wrapText="1" indent="1"/>
    </xf>
    <xf numFmtId="49" fontId="22" fillId="38" borderId="14" xfId="0" applyFont="1" applyFill="1" applyBorder="1" applyNumberFormat="1">
      <alignment horizontal="left" vertical="center" wrapText="1" indent="1"/>
    </xf>
    <xf numFmtId="49" fontId="22" fillId="37" borderId="14" xfId="0" applyFont="1" applyFill="1" applyBorder="1" applyNumberFormat="1">
      <alignment horizontal="left" vertical="center" wrapText="1" indent="1"/>
    </xf>
    <xf numFmtId="0" fontId="22" fillId="38" borderId="13" xfId="0" applyFont="1" applyFill="1" applyBorder="1">
      <alignment horizontal="left" vertical="center" wrapText="1" indent="1"/>
    </xf>
    <xf numFmtId="0" fontId="22" fillId="38" borderId="13" xfId="0" applyFont="1" applyFill="1" applyBorder="1">
      <alignment horizontal="left" vertical="center" wrapText="1"/>
    </xf>
    <xf numFmtId="49" fontId="22" fillId="38" borderId="13" xfId="0" applyFont="1" applyFill="1" applyBorder="1" applyNumberFormat="1">
      <alignment horizontal="left" vertical="center" wrapText="1"/>
    </xf>
    <xf numFmtId="49" fontId="22" fillId="38" borderId="22" xfId="0" applyFont="1" applyFill="1" applyBorder="1" applyNumberFormat="1">
      <alignment horizontal="center" vertical="center" wrapText="1"/>
    </xf>
    <xf numFmtId="49" fontId="22" fillId="37" borderId="13" xfId="0" applyFont="1" applyFill="1" applyBorder="1" applyNumberFormat="1">
      <alignment horizontal="left" vertical="center" wrapText="1"/>
    </xf>
    <xf numFmtId="49" fontId="22" fillId="38" borderId="22" xfId="0" applyFont="1" applyFill="1" applyBorder="1" applyNumberFormat="1">
      <alignment horizontal="center" vertical="center" wrapText="1"/>
    </xf>
    <xf numFmtId="49" fontId="22" fillId="38" borderId="13" xfId="0" applyFont="1" applyFill="1" applyBorder="1" applyNumberFormat="1">
      <alignment horizontal="left" vertical="center" wrapText="1"/>
    </xf>
    <xf numFmtId="49" fontId="22" fillId="38" borderId="13" xfId="0" applyFont="1" applyFill="1" applyBorder="1" applyNumberFormat="1">
      <alignment horizontal="left" vertical="center" wrapText="1"/>
    </xf>
    <xf numFmtId="49" fontId="22" fillId="38" borderId="13" xfId="0" applyFont="1" applyFill="1" applyBorder="1" applyNumberFormat="1">
      <alignment horizontal="left" vertical="center" wrapText="1"/>
    </xf>
    <xf numFmtId="0" fontId="22" fillId="37" borderId="22" xfId="0" applyFont="1" applyFill="1" applyBorder="1">
      <alignment horizontal="left" vertical="center" wrapText="1"/>
    </xf>
    <xf numFmtId="0" fontId="22" fillId="37" borderId="13" xfId="0" applyFont="1" applyFill="1" applyBorder="1">
      <alignment horizontal="center" vertical="center" wrapText="1"/>
    </xf>
    <xf numFmtId="49" fontId="22" fillId="38" borderId="23" xfId="0" applyFont="1" applyFill="1" applyBorder="1" applyNumberFormat="1">
      <alignment horizontal="center" vertical="center" wrapText="1"/>
    </xf>
    <xf numFmtId="49" fontId="22" fillId="38" borderId="23" xfId="0" applyFont="1" applyFill="1" applyBorder="1" applyNumberFormat="1">
      <alignment horizontal="center" vertical="center" wrapText="1"/>
    </xf>
    <xf numFmtId="0" fontId="22" fillId="37" borderId="25" xfId="0" applyFont="1" applyFill="1" applyBorder="1">
      <alignment horizontal="left" vertical="center" wrapText="1"/>
    </xf>
    <xf numFmtId="49" fontId="22" fillId="38" borderId="25" xfId="0" applyFont="1" applyFill="1" applyBorder="1" applyNumberFormat="1">
      <alignment horizontal="center" vertical="center" wrapText="1"/>
    </xf>
    <xf numFmtId="49" fontId="22" fillId="38" borderId="25" xfId="0" applyFont="1" applyFill="1" applyBorder="1" applyNumberFormat="1">
      <alignment horizontal="center" vertical="center" wrapText="1"/>
    </xf>
    <xf numFmtId="49" fontId="22" fillId="38" borderId="22" xfId="0" applyFont="1" applyFill="1" applyBorder="1" applyNumberFormat="1">
      <alignment horizontal="center" vertical="center" wrapText="1"/>
    </xf>
    <xf numFmtId="49" fontId="22" fillId="37" borderId="13" xfId="71" applyFont="1" applyFill="1" applyBorder="1" applyNumberFormat="1">
      <alignment horizontal="left" vertical="center" wrapText="1"/>
    </xf>
    <xf numFmtId="49" fontId="22" fillId="38" borderId="22" xfId="64" applyFont="1" applyFill="1" applyBorder="1" applyNumberFormat="1">
      <alignment horizontal="center" vertical="center" wrapText="1"/>
    </xf>
    <xf numFmtId="49" fontId="22" fillId="38" borderId="13" xfId="71" applyFont="1" applyFill="1" applyBorder="1" applyNumberFormat="1">
      <alignment horizontal="left" vertical="center" wrapText="1"/>
    </xf>
    <xf numFmtId="0" fontId="22" fillId="37" borderId="22" xfId="71" applyFont="1" applyFill="1" applyBorder="1" applyNumberFormat="1">
      <alignment horizontal="left" vertical="center" wrapText="1"/>
    </xf>
    <xf numFmtId="0" fontId="22" fillId="37" borderId="13" xfId="71" applyFont="1" applyFill="1" applyBorder="1" applyNumberFormat="1">
      <alignment horizontal="center" vertical="center" wrapText="1"/>
    </xf>
    <xf numFmtId="49" fontId="22" fillId="38" borderId="23" xfId="0" applyFont="1" applyFill="1" applyBorder="1" applyNumberFormat="1">
      <alignment horizontal="center" vertical="center" wrapText="1"/>
    </xf>
    <xf numFmtId="49" fontId="22" fillId="38" borderId="23" xfId="64" applyFont="1" applyFill="1" applyBorder="1" applyNumberFormat="1">
      <alignment horizontal="center" vertical="center" wrapText="1"/>
    </xf>
    <xf numFmtId="0" fontId="22" fillId="37" borderId="25" xfId="71" applyFont="1" applyFill="1" applyBorder="1" applyNumberFormat="1">
      <alignment horizontal="left" vertical="center" wrapText="1"/>
    </xf>
    <xf numFmtId="49" fontId="22" fillId="38" borderId="25" xfId="0" applyFont="1" applyFill="1" applyBorder="1" applyNumberFormat="1">
      <alignment horizontal="center" vertical="center" wrapText="1"/>
    </xf>
    <xf numFmtId="0" fontId="42" fillId="40" borderId="20"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21"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30" xfId="71" applyFont="1" applyFill="1" applyBorder="1" applyNumberFormat="1">
      <alignment horizontal="left" vertical="center"/>
    </xf>
    <xf numFmtId="0" fontId="42" fillId="40" borderId="18" xfId="71" applyFont="1" applyFill="1" applyBorder="1" applyNumberFormat="1">
      <alignment vertical="center"/>
    </xf>
    <xf numFmtId="0" fontId="42" fillId="40" borderId="18" xfId="71" applyFont="1" applyFill="1" applyBorder="1" applyNumberFormat="1">
      <alignment vertical="center"/>
    </xf>
    <xf numFmtId="0" fontId="42" fillId="40" borderId="18" xfId="71" applyFont="1" applyFill="1" applyBorder="1" applyNumberFormat="1">
      <alignment vertical="center"/>
    </xf>
    <xf numFmtId="0" fontId="42" fillId="40" borderId="21" xfId="71" applyFont="1" applyFill="1" applyBorder="1" applyNumberFormat="1">
      <alignmen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vertical="center"/>
    </xf>
    <xf numFmtId="0" fontId="42" fillId="40" borderId="18" xfId="71" applyFont="1" applyFill="1" applyBorder="1" applyNumberFormat="1">
      <alignment vertical="center"/>
    </xf>
    <xf numFmtId="49" fontId="22" fillId="38" borderId="25" xfId="64" applyFont="1" applyFill="1" applyBorder="1" applyNumberFormat="1">
      <alignment horizontal="center" vertical="center" wrapText="1"/>
    </xf>
    <xf numFmtId="0" fontId="42" fillId="40" borderId="20" xfId="71" applyFont="1" applyFill="1" applyBorder="1" applyNumberFormat="1">
      <alignmen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0" fillId="0" borderId="13" xfId="0" applyFont="1" applyBorder="1">
      <alignment horizontal="center" vertical="center"/>
    </xf>
    <xf numFmtId="0" fontId="39" fillId="0" borderId="0" xfId="0" applyFont="1">
      <alignment horizontal="center" vertical="center"/>
    </xf>
    <xf numFmtId="0" fontId="76" fillId="0" borderId="0" xfId="0" applyFont="1">
      <alignment vertical="center"/>
    </xf>
    <xf numFmtId="49" fontId="75" fillId="0" borderId="27" xfId="0" applyFont="1" applyBorder="1" applyNumberFormat="1">
      <alignment horizontal="left" vertical="center"/>
    </xf>
    <xf numFmtId="49" fontId="1" fillId="0" borderId="0" xfId="69" applyFont="1" applyNumberFormat="1"/>
    <xf numFmtId="49" fontId="55" fillId="40" borderId="30" xfId="0" applyFont="1" applyFill="1" applyBorder="1" applyNumberFormat="1">
      <alignment vertical="top"/>
    </xf>
    <xf numFmtId="49" fontId="88" fillId="41" borderId="22" xfId="64" applyFont="1" applyFill="1" applyBorder="1" applyNumberFormat="1">
      <alignment horizontal="left" vertical="center" wrapText="1"/>
      <protection locked="0"/>
    </xf>
    <xf numFmtId="49" fontId="22" fillId="42" borderId="23" xfId="0" applyFont="1" applyFill="1" applyBorder="1" applyNumberFormat="1">
      <alignment horizontal="center" vertical="center" wrapText="1"/>
      <protection locked="0"/>
    </xf>
    <xf numFmtId="49" fontId="22" fillId="42" borderId="25" xfId="0" applyFont="1" applyFill="1" applyBorder="1" applyNumberFormat="1">
      <alignment horizontal="center" vertical="center" wrapText="1"/>
      <protection locked="0"/>
    </xf>
    <xf numFmtId="1611" fontId="22" fillId="42" borderId="22" xfId="0" applyFont="1" applyFill="1" applyBorder="1" applyNumberFormat="1">
      <alignment horizontal="center" vertical="center" wrapText="1"/>
      <protection locked="0"/>
    </xf>
    <xf numFmtId="49" fontId="55" fillId="40" borderId="27" xfId="0" applyFont="1" applyFill="1" applyBorder="1" applyNumberFormat="1">
      <alignment vertical="top"/>
    </xf>
    <xf numFmtId="1611" fontId="22" fillId="37" borderId="22" xfId="0" applyFont="1" applyFill="1" applyBorder="1" applyNumberFormat="1">
      <alignment horizontal="center" vertical="center" wrapText="1"/>
    </xf>
    <xf numFmtId="49" fontId="22" fillId="37" borderId="23" xfId="0" applyFont="1" applyFill="1" applyBorder="1" applyNumberFormat="1">
      <alignment horizontal="center" vertical="center" wrapText="1"/>
    </xf>
    <xf numFmtId="49" fontId="22" fillId="37" borderId="23" xfId="0" applyFont="1" applyFill="1" applyBorder="1" applyNumberFormat="1">
      <alignment horizontal="center" vertical="center" wrapText="1"/>
    </xf>
    <xf numFmtId="49" fontId="22" fillId="37" borderId="25" xfId="0" applyFont="1" applyFill="1" applyBorder="1" applyNumberFormat="1">
      <alignment horizontal="center" vertical="center" wrapText="1"/>
    </xf>
    <xf numFmtId="49" fontId="22" fillId="37" borderId="25" xfId="0" applyFont="1" applyFill="1" applyBorder="1" applyNumberFormat="1">
      <alignment horizontal="center" vertical="center" wrapText="1"/>
    </xf>
    <xf numFmtId="49" fontId="55" fillId="40" borderId="0" xfId="0" applyFont="1" applyFill="1" applyNumberFormat="1">
      <alignment vertical="top"/>
    </xf>
    <xf numFmtId="0" fontId="79" fillId="0" borderId="0" xfId="0" applyFont="1">
      <alignment horizontal="right" vertical="center"/>
    </xf>
    <xf numFmtId="49" fontId="59" fillId="0" borderId="0" xfId="0" applyFont="1" applyNumberFormat="1">
      <alignment vertical="top"/>
    </xf>
    <xf numFmtId="49" fontId="33" fillId="40" borderId="20" xfId="0" applyFont="1" applyFill="1" applyBorder="1" applyNumberFormat="1">
      <alignment horizontal="center" vertical="center"/>
    </xf>
    <xf numFmtId="49" fontId="42" fillId="40" borderId="21" xfId="0" applyFont="1" applyFill="1" applyBorder="1" applyNumberFormat="1">
      <alignment horizontal="left" vertical="center"/>
    </xf>
    <xf numFmtId="49" fontId="41" fillId="0" borderId="0" xfId="0" applyFont="1" applyNumberFormat="1">
      <alignment horizontal="left" vertical="top" wrapText="1"/>
    </xf>
    <xf numFmtId="49" fontId="41" fillId="0" borderId="0" xfId="0" applyFont="1" applyNumberFormat="1">
      <alignment vertical="top"/>
    </xf>
    <xf numFmtId="49" fontId="33" fillId="40" borderId="16" xfId="0" applyFont="1" applyFill="1" applyBorder="1" applyNumberFormat="1">
      <alignment horizontal="center" vertical="center"/>
    </xf>
    <xf numFmtId="49" fontId="42" fillId="40" borderId="17" xfId="0" applyFont="1" applyFill="1" applyBorder="1" applyNumberFormat="1">
      <alignment horizontal="left" vertical="center"/>
    </xf>
    <xf numFmtId="0" fontId="33" fillId="39" borderId="0" xfId="65" applyFont="1" applyFill="1" applyNumberFormat="1">
      <alignment horizontal="center" vertical="center"/>
    </xf>
    <xf numFmtId="49" fontId="0" fillId="0" borderId="0" xfId="65" applyFont="1" applyNumberFormat="1">
      <alignment vertical="top"/>
    </xf>
    <xf numFmtId="49" fontId="22" fillId="0" borderId="0" xfId="0" applyFont="1" applyNumberFormat="1">
      <alignment vertical="top"/>
    </xf>
    <xf numFmtId="49" fontId="0" fillId="0" borderId="15" xfId="0" applyFont="1" applyBorder="1" applyNumberFormat="1">
      <alignment horizontal="center" vertical="center" wrapText="1"/>
    </xf>
    <xf numFmtId="49" fontId="0" fillId="0" borderId="0" xfId="0" applyFont="1" applyNumberFormat="1">
      <alignment vertical="top" wrapText="1"/>
    </xf>
    <xf numFmtId="0" fontId="0" fillId="0" borderId="15" xfId="0" applyFont="1" applyBorder="1">
      <alignment horizontal="center" vertical="center" wrapText="1"/>
    </xf>
    <xf numFmtId="49" fontId="22" fillId="38" borderId="13" xfId="0" applyFont="1" applyFill="1" applyBorder="1" applyNumberFormat="1">
      <alignment horizontal="left" vertical="center" wrapText="1"/>
    </xf>
    <xf numFmtId="0" fontId="22" fillId="37" borderId="13" xfId="0" applyFont="1" applyFill="1" applyBorder="1">
      <alignment horizontal="center" vertical="center" wrapText="1"/>
    </xf>
    <xf numFmtId="0" fontId="42" fillId="40" borderId="20"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21"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42" fillId="40" borderId="30" xfId="71" applyFont="1" applyFill="1" applyBorder="1" applyNumberFormat="1">
      <alignment horizontal="left" vertical="center"/>
    </xf>
    <xf numFmtId="0" fontId="42" fillId="40" borderId="18" xfId="71" applyFont="1" applyFill="1" applyBorder="1" applyNumberFormat="1">
      <alignment vertical="center"/>
    </xf>
    <xf numFmtId="0" fontId="42" fillId="40" borderId="21" xfId="71" applyFont="1" applyFill="1" applyBorder="1" applyNumberFormat="1">
      <alignment vertical="center"/>
    </xf>
    <xf numFmtId="0" fontId="42" fillId="40" borderId="18" xfId="71" applyFont="1" applyFill="1" applyBorder="1" applyNumberFormat="1">
      <alignment horizontal="left" vertical="center"/>
    </xf>
    <xf numFmtId="0" fontId="42" fillId="40" borderId="20" xfId="71" applyFont="1" applyFill="1" applyBorder="1" applyNumberFormat="1">
      <alignment vertical="center"/>
    </xf>
    <xf numFmtId="0" fontId="42" fillId="40" borderId="18" xfId="71" applyFont="1" applyFill="1" applyBorder="1" applyNumberFormat="1">
      <alignment horizontal="left" vertical="center"/>
    </xf>
    <xf numFmtId="0" fontId="42" fillId="40" borderId="18" xfId="71" applyFont="1" applyFill="1" applyBorder="1" applyNumberFormat="1">
      <alignment horizontal="left" vertical="center"/>
    </xf>
    <xf numFmtId="0" fontId="88" fillId="0" borderId="0" xfId="0" applyFont="1"/>
    <xf numFmtId="49" fontId="42" fillId="40" borderId="18" xfId="0" applyFont="1" applyFill="1" applyBorder="1" applyNumberFormat="1">
      <alignment horizontal="left" vertical="center"/>
    </xf>
  </cellXfs>
  <cellStyles count="107">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rmal" xfId="41"/>
    <cellStyle name="Note" xfId="42" builtinId="10"/>
    <cellStyle name="Output" xfId="43" builtinId="21"/>
    <cellStyle name="Percent" xfId="44" builtinId="5"/>
    <cellStyle name="Title" xfId="45" builtinId="15"/>
    <cellStyle name="Total" xfId="46" builtinId="25"/>
    <cellStyle name="Warning Text" xfId="47" builtinId="11"/>
    <cellStyle name=" 1" xfId="48"/>
    <cellStyle name=" 1 2" xfId="49"/>
    <cellStyle name=" 1_Stage1" xfId="48"/>
    <cellStyle name="_Model_RAB Мой_PR.PROG.WARM.NOTCOMBI.2012.2.16_v1.4(04.04.11) " xfId="50"/>
    <cellStyle name="_Model_RAB Мой_Книга2_PR.PROG.WARM.NOTCOMBI.2012.2.16_v1.4(04.04.11) " xfId="50"/>
    <cellStyle name="_Model_RAB_MRSK_svod_PR.PROG.WARM.NOTCOMBI.2012.2.16_v1.4(04.04.11) " xfId="50"/>
    <cellStyle name="_Model_RAB_MRSK_svod_Книга2_PR.PROG.WARM.NOTCOMBI.2012.2.16_v1.4(04.04.11) " xfId="50"/>
    <cellStyle name="_МОДЕЛЬ_1 (2)_PR.PROG.WARM.NOTCOMBI.2012.2.16_v1.4(04.04.11) " xfId="50"/>
    <cellStyle name="_МОДЕЛЬ_1 (2)_Книга2_PR.PROG.WARM.NOTCOMBI.2012.2.16_v1.4(04.04.11) " xfId="50"/>
    <cellStyle name="_пр 5 тариф RAB_PR.PROG.WARM.NOTCOMBI.2012.2.16_v1.4(04.04.11) " xfId="50"/>
    <cellStyle name="_пр 5 тариф RAB_Книга2_PR.PROG.WARM.NOTCOMBI.2012.2.16_v1.4(04.04.11) " xfId="50"/>
    <cellStyle name="_Расчет RAB_22072008_PR.PROG.WARM.NOTCOMBI.2012.2.16_v1.4(04.04.11) " xfId="50"/>
    <cellStyle name="_Расчет RAB_22072008_Книга2_PR.PROG.WARM.NOTCOMBI.2012.2.16_v1.4(04.04.11) " xfId="50"/>
    <cellStyle name="_Расчет RAB_Лен и МОЭСК_с 2010 года_14.04.2009_со сглаж_version 3.0_без ФСК_PR.PROG.WARM.NOTCOMBI.2012.2.16_v1.4(04.04.11) " xfId="50"/>
    <cellStyle name="_Расчет RAB_Лен и МОЭСК_с 2010 года_14.04.2009_со сглаж_version 3.0_без ФСК_Книга2_PR.PROG.WARM.NOTCOMBI.2012.2.16_v1.4(04.04.11) " xfId="50"/>
    <cellStyle name="currency1" xfId="51"/>
    <cellStyle name="Currency2" xfId="52"/>
    <cellStyle name="currency3" xfId="53"/>
    <cellStyle name="currency4" xfId="54"/>
    <cellStyle name="Followed Hyperlink" xfId="55"/>
    <cellStyle name="Header 3" xfId="56"/>
    <cellStyle name="Hyperlink" xfId="57" builtinId="8"/>
    <cellStyle name="Normal1" xfId="58"/>
    <cellStyle name="Normal2" xfId="52"/>
    <cellStyle name="Percent1" xfId="52"/>
    <cellStyle name="Title 4" xfId="59"/>
    <cellStyle name="Гиперссылка" xfId="60"/>
    <cellStyle name="Гиперссылка 2" xfId="61"/>
    <cellStyle name="Гиперссылка 2 2" xfId="62"/>
    <cellStyle name="Гиперссылка 4" xfId="60"/>
    <cellStyle name="Заголовок" xfId="63"/>
    <cellStyle name="ЗаголовокСтолбца" xfId="64"/>
    <cellStyle name="Обычный 10" xfId="65"/>
    <cellStyle name="Обычный 12 2" xfId="66"/>
    <cellStyle name="Обычный 13" xfId="67"/>
    <cellStyle name="Обычный 14 8" xfId="68"/>
    <cellStyle name="Обычный 15" xfId="69"/>
    <cellStyle name="Обычный 2" xfId="68"/>
    <cellStyle name="Обычный 2 10 2" xfId="68"/>
    <cellStyle name="Обычный 2 2" xfId="70"/>
    <cellStyle name="Обычный 3" xfId="65"/>
    <cellStyle name="Обычный 3 2" xfId="71"/>
    <cellStyle name="Обычный 3 3" xfId="72"/>
    <cellStyle name="Обычный 3 3 2" xfId="72"/>
    <cellStyle name="Обычный 4" xfId="71"/>
    <cellStyle name="Обычный 5" xfId="71"/>
    <cellStyle name="Обычный 6" xfId="73"/>
    <cellStyle name="Обычный 7" xfId="73"/>
    <cellStyle name="Обычный 8" xfId="73"/>
    <cellStyle name="Обычный 9" xfId="73"/>
    <cellStyle name="Обычный_JKH.OPEN.INFO.HVS(v3.5)_цены161210" xfId="66"/>
    <cellStyle name="Обычный_JKH.OPEN.INFO.PRICE.VO_v4.0(10.02.11)" xfId="65"/>
    <cellStyle name="Обычный_MINENERGO.340.PRIL79(v0.1)" xfId="68"/>
    <cellStyle name="Обычный_PREDEL.JKH.2010(v1.3)" xfId="65"/>
    <cellStyle name="Обычный_razrabotka_sablonov_po_WKU" xfId="68"/>
    <cellStyle name="Обычный_SIMPLE_1_massive2" xfId="74"/>
    <cellStyle name="Обычный_ЖКУ_проект3" xfId="68"/>
    <cellStyle name="Обычный_Мониторинг инвестиций" xfId="68"/>
    <cellStyle name="Обычный_Шаблон по источникам для Модуля Реестр (2)" xfId="6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sharedStrings" Target="sharedStrings.xml"/><Relationship Id="rId30"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eias.ru/Portal/DownloadPage.aspx?type=12&amp;guid=b17d7f66-418c-4459-ab96-19b6cf270e67" TargetMode="External"/><Relationship Id="rId2" Type="http://schemas.openxmlformats.org/officeDocument/2006/relationships/hyperlink" Target="https://portal.eias.ru/Portal/DownloadPage.aspx?type=12&amp;guid=b17d7f66-418c-4459-ab96-19b6cf270e67" TargetMode="External"/><Relationship Id="rId3" Type="http://schemas.openxmlformats.org/officeDocument/2006/relationships/hyperlink" Target="https://portal.eias.ru/Portal/DownloadPage.aspx?type=12&amp;guid=b17d7f66-418c-4459-ab96-19b6cf270e67" TargetMode="External"/><Relationship Id="rId4" Type="http://schemas.openxmlformats.org/officeDocument/2006/relationships/hyperlink" Target="https://portal.eias.ru/Portal/DownloadPage.aspx?type=12&amp;guid=b17d7f66-418c-4459-ab96-19b6cf270e67" TargetMode="External"/><Relationship Id="rId5" Type="http://schemas.openxmlformats.org/officeDocument/2006/relationships/hyperlink" Target="https://portal.eias.ru/Portal/DownloadPage.aspx?type=12&amp;guid=b17d7f66-418c-4459-ab96-19b6cf270e67" TargetMode="External"/><Relationship Id="rId6" Type="http://schemas.openxmlformats.org/officeDocument/2006/relationships/hyperlink" Target="http://publication.pravo.gov.ru/search?pageSize=30&amp;index=1&amp;SignatoryAuthorityId=c2b4e248-e5fd-47cd-adfa-0256d9085f3f&amp;DocumentTypes=2dddb344-d3e2-4785-a899-7aa12bd47b6f&amp;PublishDateSearchType=1&amp;PublishDate=15.12.2025&amp;NumberSearchType=0&amp;DocumentDateSearchType=0&amp;JdRegSearchType=0&amp;SortedBy=6&amp;SortDestination=1" TargetMode="External"/><Relationship Id="rId7" Type="http://schemas.openxmlformats.org/officeDocument/2006/relationships/hyperlink" Target="https://portal.eias.ru/Portal/DownloadPage.aspx?type=12&amp;guid=b17d7f66-418c-4459-ab96-19b6cf270e67" TargetMode="External"/><Relationship Id="rId8" Type="http://schemas.openxmlformats.org/officeDocument/2006/relationships/hyperlink" Target="https://portal.eias.ru/Portal/DownloadPage.aspx?type=12&amp;guid=b17d7f66-418c-4459-ab96-19b6cf270e67" TargetMode="External"/><Relationship Id="rId9" Type="http://schemas.openxmlformats.org/officeDocument/2006/relationships/hyperlink" Target="https://portal.eias.ru/Portal/DownloadPage.aspx?type=12&amp;guid=b17d7f66-418c-4459-ab96-19b6cf270e67" TargetMode="External"/><Relationship Id="rId10" Type="http://schemas.openxmlformats.org/officeDocument/2006/relationships/hyperlink" Target="https://portal.eias.ru/Portal/DownloadPage.aspx?type=12&amp;guid=b17d7f66-418c-4459-ab96-19b6cf270e67" TargetMode="External"/><Relationship Id="rId11" Type="http://schemas.openxmlformats.org/officeDocument/2006/relationships/hyperlink" Target="https://portal.eias.ru/Portal/DownloadPage.aspx?type=12&amp;guid=b17d7f66-418c-4459-ab96-19b6cf270e67" TargetMode="External"/><Relationship Id="rId12" Type="http://schemas.openxmlformats.org/officeDocument/2006/relationships/hyperlink" Target="https://eiashmao.admhmao.ru/lk/files/Files/qpZNXj/eea024c5-d2a6-46f2-b124-eed4300aa5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AD3540B-BE4B-D685-8A5C-0.F309CEB7}" mc:Ignorable="x14ac xr xr2 xr3">
  <dimension ref="A1:AB21"/>
  <sheetViews>
    <sheetView topLeftCell="A1" showGridLines="0" showRowColHeaders="0" workbookViewId="0">
      <selection activeCell="A1" sqref="A1"/>
    </sheetView>
  </sheetViews>
  <sheetFormatPr defaultColWidth="11.00390625" customHeight="1" defaultRowHeight="12.75"/>
  <cols>
    <col min="1" max="1" style="883" width="5.421875" customWidth="1"/>
    <col min="2" max="2" style="884" width="9.140625" customWidth="1"/>
    <col min="3" max="3" style="885" width="16.421875" customWidth="1"/>
    <col min="4" max="4" style="886" width="6.28125" customWidth="1"/>
    <col min="5" max="5" style="887" width="6.28125" customWidth="1"/>
    <col min="6" max="6" style="888" width="6.28125" customWidth="1"/>
    <col min="7" max="7" style="889" width="6.28125" customWidth="1"/>
    <col min="8" max="8" style="890" width="6.28125" customWidth="1"/>
    <col min="9" max="9" style="891" width="6.28125" customWidth="1"/>
    <col min="10" max="10" style="892" width="6.28125" customWidth="1"/>
    <col min="11" max="11" style="893" width="6.28125" customWidth="1"/>
    <col min="12" max="12" style="894" width="6.28125" customWidth="1"/>
    <col min="13" max="13" style="895" width="6.28125" customWidth="1"/>
    <col min="14" max="14" style="896" width="6.28125" customWidth="1"/>
    <col min="15" max="15" style="897" width="6.28125" customWidth="1"/>
    <col min="16" max="16" style="898" width="6.28125" customWidth="1"/>
    <col min="17" max="17" style="899" width="6.28125" customWidth="1"/>
    <col min="18" max="18" style="900" width="6.28125" customWidth="1"/>
    <col min="19" max="19" style="901" width="6.28125" customWidth="1"/>
    <col min="20" max="20" style="902" width="6.28125" customWidth="1"/>
    <col min="21" max="21" style="903" width="6.28125" customWidth="1"/>
    <col min="22" max="22" style="904" width="6.28125" customWidth="1"/>
    <col min="23" max="23" style="905" width="6.28125" customWidth="1"/>
    <col min="24" max="24" style="906" width="6.28125" customWidth="1"/>
    <col min="25" max="25" style="907" width="6.28125" customWidth="1"/>
    <col min="26" max="26" style="908" width="11.00390625"/>
    <col min="27" max="27" style="909" width="11.00390625"/>
    <col min="28" max="28" style="910" width="11.00390625"/>
  </cols>
  <sheetData>
    <row customHeight="1" ht="15.75">
      <c r="A1" s="625"/>
      <c r="B1" s="626"/>
      <c r="C1" s="626"/>
      <c r="D1" s="626"/>
      <c r="E1" s="626"/>
      <c r="F1" s="626"/>
      <c r="G1" s="626"/>
      <c r="H1" s="626"/>
      <c r="I1" s="626"/>
      <c r="J1" s="626"/>
      <c r="K1" s="626"/>
      <c r="L1" s="626"/>
      <c r="M1" s="626"/>
      <c r="N1" s="626"/>
      <c r="O1" s="626"/>
      <c r="P1" s="626"/>
      <c r="Q1" s="626"/>
      <c r="R1" s="626"/>
      <c r="S1" s="626"/>
      <c r="T1" s="626"/>
      <c r="U1" s="626"/>
      <c r="V1" s="626"/>
      <c r="W1" s="626"/>
      <c r="X1" s="626"/>
      <c r="Y1" s="627"/>
      <c r="Z1" s="626"/>
      <c r="AA1" s="628" t="s">
        <v>0</v>
      </c>
      <c r="AB1" s="626"/>
    </row>
    <row customHeight="1" ht="17.25">
      <c r="A2" s="626"/>
      <c r="B2" s="713" t="s">
        <v>1</v>
      </c>
      <c r="C2" s="713"/>
      <c r="D2" s="713"/>
      <c r="E2" s="713"/>
      <c r="F2" s="713"/>
      <c r="G2" s="713"/>
      <c r="H2" s="713"/>
      <c r="I2" s="713"/>
      <c r="J2" s="713"/>
      <c r="K2" s="713"/>
      <c r="L2" s="713"/>
      <c r="M2" s="713"/>
      <c r="N2" s="713"/>
      <c r="O2" s="713"/>
      <c r="P2" s="713"/>
      <c r="Q2" s="629"/>
      <c r="R2" s="629"/>
      <c r="S2" s="629"/>
      <c r="T2" s="629"/>
      <c r="U2" s="629"/>
      <c r="V2" s="630"/>
      <c r="W2" s="629"/>
      <c r="X2" s="629"/>
      <c r="Y2" s="627"/>
      <c r="Z2" s="626"/>
      <c r="AA2" s="628"/>
      <c r="AB2" s="626"/>
    </row>
    <row customHeight="1" ht="15.75">
      <c r="A3" s="626"/>
      <c r="B3" s="714" t="s">
        <v>2</v>
      </c>
      <c r="C3" s="714"/>
      <c r="D3" s="714"/>
      <c r="E3" s="714"/>
      <c r="F3" s="714"/>
      <c r="G3" s="714"/>
      <c r="H3" s="714"/>
      <c r="I3" s="714"/>
      <c r="J3" s="714"/>
      <c r="K3" s="714"/>
      <c r="L3" s="714"/>
      <c r="M3" s="714"/>
      <c r="N3" s="714"/>
      <c r="O3" s="714"/>
      <c r="P3" s="714"/>
      <c r="Q3" s="630"/>
      <c r="R3" s="630"/>
      <c r="S3" s="629"/>
      <c r="T3" s="629"/>
      <c r="U3" s="629"/>
      <c r="V3" s="630"/>
      <c r="W3" s="630"/>
      <c r="X3" s="630"/>
      <c r="Y3" s="630"/>
      <c r="Z3" s="626"/>
      <c r="AA3" s="628"/>
      <c r="AB3" s="626"/>
    </row>
    <row customHeight="1" ht="17.25">
      <c r="A4" s="626"/>
      <c r="B4" s="631"/>
      <c r="C4" s="626"/>
      <c r="D4" s="630"/>
      <c r="E4" s="630"/>
      <c r="F4" s="630"/>
      <c r="G4" s="630"/>
      <c r="H4" s="630"/>
      <c r="I4" s="630"/>
      <c r="J4" s="630"/>
      <c r="K4" s="630"/>
      <c r="L4" s="630"/>
      <c r="M4" s="630"/>
      <c r="N4" s="630"/>
      <c r="O4" s="630"/>
      <c r="P4" s="630"/>
      <c r="Q4" s="630"/>
      <c r="R4" s="630"/>
      <c r="S4" s="630"/>
      <c r="T4" s="630"/>
      <c r="U4" s="630"/>
      <c r="V4" s="630"/>
      <c r="W4" s="630"/>
      <c r="X4" s="630"/>
      <c r="Y4" s="630"/>
      <c r="Z4" s="626"/>
      <c r="AA4" s="628"/>
      <c r="AB4" s="626"/>
    </row>
    <row customHeight="1" ht="33.75">
      <c r="A5" s="632"/>
      <c r="B5" s="715" t="s">
        <v>3</v>
      </c>
      <c r="C5" s="716"/>
      <c r="D5" s="716"/>
      <c r="E5" s="716"/>
      <c r="F5" s="716"/>
      <c r="G5" s="716"/>
      <c r="H5" s="716"/>
      <c r="I5" s="716"/>
      <c r="J5" s="716"/>
      <c r="K5" s="716"/>
      <c r="L5" s="716"/>
      <c r="M5" s="716"/>
      <c r="N5" s="716"/>
      <c r="O5" s="716"/>
      <c r="P5" s="716"/>
      <c r="Q5" s="716"/>
      <c r="R5" s="716"/>
      <c r="S5" s="716"/>
      <c r="T5" s="716"/>
      <c r="U5" s="716"/>
      <c r="V5" s="716"/>
      <c r="W5" s="716"/>
      <c r="X5" s="716"/>
      <c r="Y5" s="717"/>
      <c r="Z5" s="632"/>
      <c r="AA5" s="628"/>
      <c r="AB5" s="632"/>
    </row>
    <row customHeight="1" ht="15">
      <c r="A6" s="633"/>
      <c r="B6" s="704" t="s">
        <v>4</v>
      </c>
      <c r="C6" s="707"/>
      <c r="D6" s="634"/>
      <c r="E6" s="634"/>
      <c r="F6" s="634"/>
      <c r="G6" s="634"/>
      <c r="H6" s="634"/>
      <c r="I6" s="634"/>
      <c r="J6" s="634"/>
      <c r="K6" s="634"/>
      <c r="L6" s="634"/>
      <c r="M6" s="634"/>
      <c r="N6" s="634"/>
      <c r="O6" s="634"/>
      <c r="P6" s="634"/>
      <c r="Q6" s="634"/>
      <c r="R6" s="634"/>
      <c r="S6" s="634"/>
      <c r="T6" s="634"/>
      <c r="U6" s="634"/>
      <c r="V6" s="634"/>
      <c r="W6" s="634"/>
      <c r="X6" s="634"/>
      <c r="Y6" s="635"/>
      <c r="Z6" s="636"/>
      <c r="AA6" s="637"/>
      <c r="AB6" s="637"/>
    </row>
    <row customHeight="1" ht="15">
      <c r="A7" s="633"/>
      <c r="B7" s="704"/>
      <c r="C7" s="707"/>
      <c r="D7" s="634"/>
      <c r="E7" s="634"/>
      <c r="F7" s="638"/>
      <c r="G7" s="638"/>
      <c r="H7" s="638"/>
      <c r="I7" s="638"/>
      <c r="J7" s="638"/>
      <c r="K7" s="638"/>
      <c r="L7" s="638"/>
      <c r="M7" s="638"/>
      <c r="N7" s="638"/>
      <c r="O7" s="634"/>
      <c r="P7" s="638"/>
      <c r="Q7" s="638"/>
      <c r="R7" s="638"/>
      <c r="S7" s="638"/>
      <c r="T7" s="638"/>
      <c r="U7" s="638"/>
      <c r="V7" s="638"/>
      <c r="W7" s="638"/>
      <c r="X7" s="638"/>
      <c r="Y7" s="635"/>
      <c r="Z7" s="636"/>
      <c r="AA7" s="637"/>
      <c r="AB7" s="637"/>
    </row>
    <row customHeight="1" ht="15">
      <c r="A8" s="633"/>
      <c r="B8" s="704"/>
      <c r="C8" s="707"/>
      <c r="D8" s="639"/>
      <c r="E8" s="640" t="s">
        <v>5</v>
      </c>
      <c r="F8" s="718" t="s">
        <v>6</v>
      </c>
      <c r="G8" s="706"/>
      <c r="H8" s="706"/>
      <c r="I8" s="706"/>
      <c r="J8" s="706"/>
      <c r="K8" s="706"/>
      <c r="L8" s="706"/>
      <c r="M8" s="706"/>
      <c r="N8" s="639"/>
      <c r="O8" s="641" t="s">
        <v>5</v>
      </c>
      <c r="P8" s="719" t="s">
        <v>7</v>
      </c>
      <c r="Q8" s="720"/>
      <c r="R8" s="720"/>
      <c r="S8" s="720"/>
      <c r="T8" s="720"/>
      <c r="U8" s="720"/>
      <c r="V8" s="720"/>
      <c r="W8" s="720"/>
      <c r="X8" s="720"/>
      <c r="Y8" s="635"/>
      <c r="Z8" s="636"/>
      <c r="AA8" s="637"/>
      <c r="AB8" s="637"/>
    </row>
    <row customHeight="1" ht="15">
      <c r="A9" s="633"/>
      <c r="B9" s="704"/>
      <c r="C9" s="707"/>
      <c r="D9" s="639"/>
      <c r="E9" s="642" t="s">
        <v>5</v>
      </c>
      <c r="F9" s="718" t="s">
        <v>8</v>
      </c>
      <c r="G9" s="706"/>
      <c r="H9" s="706"/>
      <c r="I9" s="706"/>
      <c r="J9" s="706"/>
      <c r="K9" s="706"/>
      <c r="L9" s="706"/>
      <c r="M9" s="706"/>
      <c r="N9" s="639"/>
      <c r="O9" s="643" t="s">
        <v>5</v>
      </c>
      <c r="P9" s="719" t="s">
        <v>9</v>
      </c>
      <c r="Q9" s="720"/>
      <c r="R9" s="720"/>
      <c r="S9" s="720"/>
      <c r="T9" s="720"/>
      <c r="U9" s="720"/>
      <c r="V9" s="720"/>
      <c r="W9" s="720"/>
      <c r="X9" s="720"/>
      <c r="Y9" s="635"/>
      <c r="Z9" s="636"/>
      <c r="AA9" s="637"/>
      <c r="AB9" s="637"/>
    </row>
    <row customHeight="1" ht="30">
      <c r="A10" s="633"/>
      <c r="B10" s="704"/>
      <c r="C10" s="705"/>
      <c r="D10" s="644"/>
      <c r="E10" s="645"/>
      <c r="F10" s="638"/>
      <c r="G10" s="638"/>
      <c r="H10" s="638"/>
      <c r="I10" s="638"/>
      <c r="J10" s="638"/>
      <c r="K10" s="638"/>
      <c r="L10" s="638"/>
      <c r="M10" s="638"/>
      <c r="N10" s="638"/>
      <c r="O10" s="645"/>
      <c r="P10" s="638"/>
      <c r="Q10" s="638"/>
      <c r="R10" s="638"/>
      <c r="S10" s="638"/>
      <c r="T10" s="638"/>
      <c r="U10" s="638"/>
      <c r="V10" s="638"/>
      <c r="W10" s="638"/>
      <c r="X10" s="638"/>
      <c r="Y10" s="635"/>
      <c r="Z10" s="636"/>
      <c r="AA10" s="637"/>
      <c r="AB10" s="637"/>
    </row>
    <row customHeight="1" ht="19.5">
      <c r="A11" s="633"/>
      <c r="B11" s="702" t="s">
        <v>10</v>
      </c>
      <c r="C11" s="703"/>
      <c r="D11" s="639"/>
      <c r="E11" s="646"/>
      <c r="F11" s="646"/>
      <c r="G11" s="646"/>
      <c r="H11" s="646"/>
      <c r="I11" s="646"/>
      <c r="J11" s="646"/>
      <c r="K11" s="646"/>
      <c r="L11" s="646"/>
      <c r="M11" s="646"/>
      <c r="N11" s="646"/>
      <c r="O11" s="646"/>
      <c r="P11" s="646"/>
      <c r="Q11" s="646"/>
      <c r="R11" s="646"/>
      <c r="S11" s="646"/>
      <c r="T11" s="646"/>
      <c r="U11" s="646"/>
      <c r="V11" s="646"/>
      <c r="W11" s="646"/>
      <c r="X11" s="646"/>
      <c r="Y11" s="635"/>
      <c r="Z11" s="636"/>
      <c r="AA11" s="637"/>
      <c r="AB11" s="637"/>
    </row>
    <row customHeight="1" ht="69">
      <c r="A12" s="633"/>
      <c r="B12" s="704"/>
      <c r="C12" s="705"/>
      <c r="D12" s="647"/>
      <c r="E12" s="706" t="s">
        <v>11</v>
      </c>
      <c r="F12" s="706"/>
      <c r="G12" s="706"/>
      <c r="H12" s="706"/>
      <c r="I12" s="706"/>
      <c r="J12" s="706"/>
      <c r="K12" s="706"/>
      <c r="L12" s="706"/>
      <c r="M12" s="706"/>
      <c r="N12" s="706"/>
      <c r="O12" s="706"/>
      <c r="P12" s="706"/>
      <c r="Q12" s="706"/>
      <c r="R12" s="706"/>
      <c r="S12" s="706"/>
      <c r="T12" s="706"/>
      <c r="U12" s="706"/>
      <c r="V12" s="706"/>
      <c r="W12" s="706"/>
      <c r="X12" s="706"/>
      <c r="Y12" s="635"/>
      <c r="Z12" s="636"/>
      <c r="AA12" s="637"/>
      <c r="AB12" s="637"/>
    </row>
    <row customHeight="1" ht="15">
      <c r="A13" s="633"/>
      <c r="B13" s="702" t="s">
        <v>12</v>
      </c>
      <c r="C13" s="703"/>
      <c r="D13" s="634"/>
      <c r="E13" s="646"/>
      <c r="F13" s="646"/>
      <c r="G13" s="646"/>
      <c r="H13" s="646"/>
      <c r="I13" s="646"/>
      <c r="J13" s="646"/>
      <c r="K13" s="646"/>
      <c r="L13" s="646"/>
      <c r="M13" s="646"/>
      <c r="N13" s="646"/>
      <c r="O13" s="646"/>
      <c r="P13" s="646"/>
      <c r="Q13" s="646"/>
      <c r="R13" s="646"/>
      <c r="S13" s="646"/>
      <c r="T13" s="646"/>
      <c r="U13" s="646"/>
      <c r="V13" s="646"/>
      <c r="W13" s="646"/>
      <c r="X13" s="646"/>
      <c r="Y13" s="635"/>
      <c r="Z13" s="636"/>
      <c r="AA13" s="637"/>
      <c r="AB13" s="637"/>
    </row>
    <row customHeight="1" ht="57">
      <c r="A14" s="633"/>
      <c r="B14" s="704"/>
      <c r="C14" s="707"/>
      <c r="D14" s="639"/>
      <c r="E14" s="710" t="s">
        <v>13</v>
      </c>
      <c r="F14" s="710"/>
      <c r="G14" s="710"/>
      <c r="H14" s="710"/>
      <c r="I14" s="710"/>
      <c r="J14" s="710"/>
      <c r="K14" s="710"/>
      <c r="L14" s="710"/>
      <c r="M14" s="710"/>
      <c r="N14" s="710"/>
      <c r="O14" s="710"/>
      <c r="P14" s="710"/>
      <c r="Q14" s="710"/>
      <c r="R14" s="710"/>
      <c r="S14" s="710"/>
      <c r="T14" s="710"/>
      <c r="U14" s="710"/>
      <c r="V14" s="710"/>
      <c r="W14" s="710"/>
      <c r="X14" s="710"/>
      <c r="Y14" s="635"/>
      <c r="Z14" s="636"/>
      <c r="AA14" s="637"/>
      <c r="AB14" s="637"/>
    </row>
    <row customHeight="1" ht="16.5">
      <c r="A15" s="633"/>
      <c r="B15" s="708"/>
      <c r="C15" s="709"/>
      <c r="D15" s="648"/>
      <c r="E15" s="649"/>
      <c r="F15" s="649"/>
      <c r="G15" s="649"/>
      <c r="H15" s="649"/>
      <c r="I15" s="649"/>
      <c r="J15" s="649"/>
      <c r="K15" s="649"/>
      <c r="L15" s="649"/>
      <c r="M15" s="649"/>
      <c r="N15" s="649"/>
      <c r="O15" s="649"/>
      <c r="P15" s="649"/>
      <c r="Q15" s="649"/>
      <c r="R15" s="649"/>
      <c r="S15" s="649"/>
      <c r="T15" s="649"/>
      <c r="U15" s="649"/>
      <c r="V15" s="649"/>
      <c r="W15" s="649"/>
      <c r="X15" s="649"/>
      <c r="Y15" s="650"/>
      <c r="Z15" s="636"/>
      <c r="AA15" s="651"/>
      <c r="AB15" s="637"/>
    </row>
    <row customHeight="1" ht="95.25">
      <c r="A16" s="626"/>
      <c r="B16" s="711"/>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626"/>
      <c r="AA16" s="628"/>
      <c r="AB16" s="626"/>
    </row>
    <row customHeight="1" ht="14.25">
      <c r="A17" s="626"/>
      <c r="B17" s="626"/>
      <c r="C17" s="626"/>
      <c r="D17" s="626"/>
      <c r="E17" s="626"/>
      <c r="F17" s="626"/>
      <c r="G17" s="626"/>
      <c r="H17" s="626"/>
      <c r="I17" s="626"/>
      <c r="J17" s="626"/>
      <c r="K17" s="626"/>
      <c r="L17" s="626"/>
      <c r="M17" s="626"/>
      <c r="N17" s="626"/>
      <c r="O17" s="626"/>
      <c r="P17" s="626"/>
      <c r="Q17" s="626"/>
      <c r="R17" s="626"/>
      <c r="S17" s="626"/>
      <c r="T17" s="626"/>
      <c r="U17" s="626"/>
      <c r="V17" s="626"/>
      <c r="W17" s="626"/>
      <c r="X17" s="626"/>
      <c r="Y17" s="627"/>
      <c r="Z17" s="626"/>
      <c r="AA17" s="628"/>
      <c r="AB17" s="626"/>
    </row>
    <row customHeight="1" ht="14.25">
      <c r="A18" s="626"/>
      <c r="B18" s="626"/>
      <c r="C18" s="626"/>
      <c r="D18" s="626"/>
      <c r="E18" s="626"/>
      <c r="F18" s="626"/>
      <c r="G18" s="626"/>
      <c r="H18" s="626"/>
      <c r="I18" s="626"/>
      <c r="J18" s="626"/>
      <c r="K18" s="626"/>
      <c r="L18" s="626"/>
      <c r="M18" s="626"/>
      <c r="N18" s="626"/>
      <c r="O18" s="626"/>
      <c r="P18" s="626"/>
      <c r="Q18" s="626"/>
      <c r="R18" s="626"/>
      <c r="S18" s="626"/>
      <c r="T18" s="626"/>
      <c r="U18" s="626"/>
      <c r="V18" s="626"/>
      <c r="W18" s="626"/>
      <c r="X18" s="626"/>
      <c r="Y18" s="627"/>
      <c r="Z18" s="626"/>
      <c r="AA18" s="628"/>
      <c r="AB18" s="626"/>
    </row>
    <row customHeight="1" ht="14.25">
      <c r="A19" s="626"/>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7"/>
      <c r="Z19" s="626"/>
      <c r="AA19" s="628"/>
      <c r="AB19" s="626"/>
    </row>
    <row customHeight="1" ht="14.25">
      <c r="A20" s="626"/>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7"/>
      <c r="Z20" s="626"/>
      <c r="AA20" s="628"/>
      <c r="AB20" s="626"/>
    </row>
    <row customHeight="1" ht="14.25">
      <c r="A21" s="626"/>
      <c r="B21" s="626"/>
      <c r="C21" s="626"/>
      <c r="D21" s="626"/>
      <c r="E21" s="626"/>
      <c r="F21" s="626"/>
      <c r="G21" s="626"/>
      <c r="H21" s="626"/>
      <c r="I21" s="626"/>
      <c r="J21" s="626"/>
      <c r="K21" s="626"/>
      <c r="L21" s="626"/>
      <c r="M21" s="626"/>
      <c r="N21" s="626"/>
      <c r="O21" s="626"/>
      <c r="P21" s="626"/>
      <c r="Q21" s="626"/>
      <c r="R21" s="626"/>
      <c r="S21" s="626"/>
      <c r="T21" s="626"/>
      <c r="U21" s="626"/>
      <c r="V21" s="626"/>
      <c r="W21" s="626"/>
      <c r="X21" s="626"/>
      <c r="Y21" s="627"/>
      <c r="Z21" s="626"/>
      <c r="AA21" s="628"/>
      <c r="AB21" s="626"/>
    </row>
  </sheetData>
  <sheetProtection formatColumns="0" formatRows="0" sort="0" autoFilter="0" insertRows="0" insertColumns="1" deleteRows="0" deleteColumns="0"/>
  <mergeCells count="13">
    <mergeCell ref="B2:P2"/>
    <mergeCell ref="B3:P3"/>
    <mergeCell ref="B5:Y5"/>
    <mergeCell ref="B6:C10"/>
    <mergeCell ref="F8:M8"/>
    <mergeCell ref="P8:X8"/>
    <mergeCell ref="F9:M9"/>
    <mergeCell ref="P9:X9"/>
    <mergeCell ref="B11:C12"/>
    <mergeCell ref="E12:X12"/>
    <mergeCell ref="B13:C15"/>
    <mergeCell ref="E14:X14"/>
    <mergeCell ref="B16:Y1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C2D4C3B-7C4D-4828-514B-0.ED5BE8E5}" mc:Ignorable="x14ac xr xr2 xr3">
  <sheetPr>
    <tabColor rgb="FFCCCCFF"/>
    <pageSetUpPr fitToPage="1"/>
  </sheetPr>
  <dimension ref="A1:L12"/>
  <sheetViews>
    <sheetView topLeftCell="A1" showGridLines="0" zoomScale="90" workbookViewId="0">
      <selection activeCell="A1" sqref="A1"/>
    </sheetView>
  </sheetViews>
  <sheetFormatPr defaultColWidth="9.140625" customHeight="1" defaultRowHeight="15"/>
  <cols>
    <col min="1" max="2" style="124" width="9.140625" hidden="1"/>
    <col min="3" max="3" style="131" width="3.7109375" customWidth="1"/>
    <col min="4" max="4" style="124" width="6.28125" customWidth="1"/>
    <col min="5" max="5" style="124" width="94.8515625" customWidth="1"/>
    <col min="6" max="11" style="124" width="9.140625"/>
    <col min="12" max="12" style="181" width="9.140625"/>
  </cols>
  <sheetData>
    <row s="124" customFormat="1" customHeight="1" ht="15" hidden="1">
      <c r="C1" s="130"/>
      <c r="L1" s="180"/>
    </row>
    <row s="124" customFormat="1" customHeight="1" ht="15" hidden="1">
      <c r="C2" s="130"/>
      <c r="L2" s="180"/>
    </row>
    <row s="124" customFormat="1" customHeight="1" ht="15" hidden="1">
      <c r="C3" s="130"/>
      <c r="L3" s="180"/>
    </row>
    <row s="124" customFormat="1" customHeight="1" ht="15" hidden="1">
      <c r="C4" s="130"/>
      <c r="L4" s="180"/>
    </row>
    <row s="124" customFormat="1" customHeight="1" ht="15" hidden="1">
      <c r="C5" s="130"/>
      <c r="L5" s="180"/>
    </row>
    <row s="427" customFormat="1" customHeight="1" ht="5.25">
      <c r="C6" s="426"/>
      <c r="D6" s="427"/>
      <c r="E6" s="427"/>
    </row>
    <row s="124" customFormat="1" customHeight="1" ht="22.5">
      <c r="C7" s="131"/>
      <c r="D7" s="842" t="s">
        <v>193</v>
      </c>
      <c r="E7" s="842"/>
      <c r="L7" s="180"/>
    </row>
    <row s="427" customFormat="1" customHeight="1" ht="5.25">
      <c r="C8" s="426"/>
      <c r="D8" s="427"/>
      <c r="E8" s="427"/>
    </row>
    <row s="124" customFormat="1" customHeight="1" ht="22.5">
      <c r="C9" s="131"/>
      <c r="D9" s="102" t="s">
        <v>61</v>
      </c>
      <c r="E9" s="101" t="s">
        <v>86</v>
      </c>
      <c r="L9" s="180"/>
    </row>
    <row s="124" customFormat="1" customHeight="1" ht="11.25" hidden="1">
      <c r="C10" s="131"/>
      <c r="D10" s="119" t="s">
        <v>66</v>
      </c>
      <c r="E10" s="119" t="s">
        <v>67</v>
      </c>
      <c r="L10" s="180"/>
    </row>
    <row s="124" customFormat="1" customHeight="1" ht="15" hidden="1">
      <c r="C11" s="131"/>
      <c r="D11" s="126">
        <v>0</v>
      </c>
      <c r="E11" s="103"/>
      <c r="L11" s="180"/>
    </row>
    <row s="124" customFormat="1" customHeight="1" ht="15">
      <c r="C12" s="131"/>
      <c r="D12" s="996"/>
      <c r="E12" s="997" t="s">
        <v>194</v>
      </c>
      <c r="L12" s="180"/>
    </row>
  </sheetData>
  <sheetProtection formatColumns="0" formatRows="0" autoFilter="0" sort="0" insertRows="0" insertColumns="1" deleteRows="0" deleteColumns="0"/>
  <mergeCells count="1">
    <mergeCell ref="D7:E7"/>
  </mergeCells>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ED039BA-B29A-6BA2-5BFE-0.0FC444F5}" mc:Ignorable="x14ac xr xr2 xr3">
  <sheetPr>
    <tabColor rgb="FFFFCC99"/>
  </sheetPr>
  <dimension ref="A1:B461"/>
  <sheetViews>
    <sheetView topLeftCell="A1" showGridLines="0" workbookViewId="0">
      <selection activeCell="A1" sqref="A1"/>
    </sheetView>
  </sheetViews>
  <sheetFormatPr defaultColWidth="9.140625" customHeight="1" defaultRowHeight="11.25"/>
  <cols>
    <col min="1" max="1" style="658" width="36.28125" customWidth="1"/>
    <col min="2" max="2" style="658" width="21.140625" customWidth="1"/>
  </cols>
  <sheetData>
    <row customHeight="1" ht="11.25">
      <c r="A1" s="75" t="s">
        <v>195</v>
      </c>
      <c r="B1" s="75" t="s">
        <v>196</v>
      </c>
    </row>
    <row customHeight="1" ht="11.25">
      <c r="A2" s="67" t="s">
        <v>197</v>
      </c>
      <c r="B2" s="67" t="s">
        <v>198</v>
      </c>
    </row>
    <row customHeight="1" ht="11.25">
      <c r="A3" s="67" t="s">
        <v>199</v>
      </c>
      <c r="B3" s="67" t="s">
        <v>200</v>
      </c>
    </row>
    <row customHeight="1" ht="11.25">
      <c r="A4" s="67" t="s">
        <v>201</v>
      </c>
      <c r="B4" s="67" t="s">
        <v>202</v>
      </c>
    </row>
    <row customHeight="1" ht="11.25">
      <c r="A5" s="67" t="s">
        <v>203</v>
      </c>
      <c r="B5" s="67" t="s">
        <v>204</v>
      </c>
    </row>
    <row customHeight="1" ht="11.25">
      <c r="A6" s="67" t="s">
        <v>132</v>
      </c>
      <c r="B6" s="67" t="s">
        <v>205</v>
      </c>
    </row>
    <row customHeight="1" ht="11.25">
      <c r="A7" s="67" t="s">
        <v>206</v>
      </c>
      <c r="B7" s="67" t="s">
        <v>207</v>
      </c>
    </row>
    <row customHeight="1" ht="11.25">
      <c r="A8" s="67" t="s">
        <v>208</v>
      </c>
      <c r="B8" s="67" t="s">
        <v>209</v>
      </c>
    </row>
    <row customHeight="1" ht="11.25">
      <c r="A9" s="67" t="s">
        <v>210</v>
      </c>
      <c r="B9" s="67" t="s">
        <v>211</v>
      </c>
    </row>
    <row customHeight="1" ht="11.25">
      <c r="A10" s="67" t="s">
        <v>212</v>
      </c>
      <c r="B10" s="67" t="s">
        <v>213</v>
      </c>
    </row>
    <row customHeight="1" ht="11.25">
      <c r="A11" s="67" t="s">
        <v>214</v>
      </c>
      <c r="B11" s="67" t="s">
        <v>215</v>
      </c>
    </row>
    <row customHeight="1" ht="11.25">
      <c r="A12" s="67" t="s">
        <v>193</v>
      </c>
      <c r="B12" s="67" t="s">
        <v>216</v>
      </c>
    </row>
    <row customHeight="1" ht="11.25">
      <c r="A13" s="67" t="s">
        <v>217</v>
      </c>
      <c r="B13" s="67" t="s">
        <v>218</v>
      </c>
    </row>
    <row customHeight="1" ht="11.25">
      <c r="A14" s="67"/>
      <c r="B14" s="67" t="s">
        <v>219</v>
      </c>
    </row>
    <row customHeight="1" ht="11.25">
      <c r="A15" s="67"/>
      <c r="B15" s="67" t="s">
        <v>220</v>
      </c>
    </row>
    <row customHeight="1" ht="11.25">
      <c r="A16" s="67"/>
      <c r="B16" s="67" t="s">
        <v>221</v>
      </c>
    </row>
    <row customHeight="1" ht="11.25">
      <c r="A17" s="67"/>
      <c r="B17" s="67" t="s">
        <v>222</v>
      </c>
    </row>
    <row customHeight="1" ht="11.25">
      <c r="A18" s="67"/>
      <c r="B18" s="67" t="s">
        <v>223</v>
      </c>
    </row>
    <row customHeight="1" ht="11.25">
      <c r="A19" s="67"/>
      <c r="B19" s="67" t="s">
        <v>224</v>
      </c>
    </row>
    <row customHeight="1" ht="11.25">
      <c r="A20" s="67"/>
      <c r="B20" s="67" t="s">
        <v>225</v>
      </c>
    </row>
    <row customHeight="1" ht="11.25">
      <c r="A21" s="67"/>
      <c r="B21" s="67" t="s">
        <v>226</v>
      </c>
    </row>
    <row customHeight="1" ht="11.25">
      <c r="A22" s="67"/>
      <c r="B22" s="67" t="s">
        <v>227</v>
      </c>
    </row>
    <row customHeight="1" ht="11.25">
      <c r="A23" s="67"/>
      <c r="B23" s="67" t="s">
        <v>228</v>
      </c>
    </row>
    <row customHeight="1" ht="11.25">
      <c r="A24" s="67"/>
      <c r="B24" s="67" t="s">
        <v>229</v>
      </c>
    </row>
    <row customHeight="1" ht="11.25">
      <c r="A25" s="67"/>
      <c r="B25" s="67" t="s">
        <v>230</v>
      </c>
    </row>
    <row customHeight="1" ht="11.25">
      <c r="A26" s="67"/>
      <c r="B26" s="67" t="s">
        <v>231</v>
      </c>
    </row>
    <row customHeight="1" ht="11.25">
      <c r="A27" s="67"/>
      <c r="B27" s="67" t="s">
        <v>232</v>
      </c>
    </row>
    <row customHeight="1" ht="11.25">
      <c r="A28" s="67"/>
      <c r="B28" s="67" t="s">
        <v>233</v>
      </c>
    </row>
    <row customHeight="1" ht="11.25">
      <c r="A29" s="67"/>
      <c r="B29" s="67" t="s">
        <v>234</v>
      </c>
    </row>
    <row customHeight="1" ht="11.25">
      <c r="A30" s="67"/>
      <c r="B30" s="67" t="s">
        <v>235</v>
      </c>
    </row>
    <row customHeight="1" ht="11.25">
      <c r="A31" s="67"/>
      <c r="B31" s="67" t="s">
        <v>236</v>
      </c>
    </row>
    <row customHeight="1" ht="11.25">
      <c r="A32" s="67"/>
      <c r="B32" s="67" t="s">
        <v>237</v>
      </c>
    </row>
    <row customHeight="1" ht="11.25">
      <c r="A33" s="67"/>
      <c r="B33" s="67" t="s">
        <v>238</v>
      </c>
    </row>
    <row customHeight="1" ht="11.25">
      <c r="A34" s="67"/>
      <c r="B34" s="67" t="s">
        <v>239</v>
      </c>
    </row>
    <row customHeight="1" ht="11.25">
      <c r="A35" s="67"/>
      <c r="B35" s="67" t="s">
        <v>240</v>
      </c>
    </row>
    <row customHeight="1" ht="11.25">
      <c r="A36" s="67"/>
      <c r="B36" s="67" t="s">
        <v>241</v>
      </c>
    </row>
    <row customHeight="1" ht="11.25">
      <c r="A37" s="67"/>
      <c r="B37" s="67" t="s">
        <v>242</v>
      </c>
    </row>
    <row customHeight="1" ht="11.25">
      <c r="A38" s="67"/>
      <c r="B38" s="67" t="s">
        <v>243</v>
      </c>
    </row>
    <row customHeight="1" ht="11.25">
      <c r="A39" s="67"/>
      <c r="B39" s="67" t="s">
        <v>244</v>
      </c>
    </row>
    <row customHeight="1" ht="11.25">
      <c r="A40" s="67"/>
      <c r="B40" s="67" t="s">
        <v>245</v>
      </c>
    </row>
    <row customHeight="1" ht="11.25">
      <c r="A41" s="67"/>
      <c r="B41" s="67" t="s">
        <v>246</v>
      </c>
    </row>
    <row customHeight="1" ht="11.25">
      <c r="A42" s="67"/>
      <c r="B42" s="67" t="s">
        <v>247</v>
      </c>
    </row>
    <row customHeight="1" ht="11.25">
      <c r="A43" s="67"/>
      <c r="B43" s="67" t="s">
        <v>248</v>
      </c>
    </row>
    <row customHeight="1" ht="11.25">
      <c r="A44" s="67"/>
      <c r="B44" s="67" t="s">
        <v>249</v>
      </c>
    </row>
    <row customHeight="1" ht="11.25">
      <c r="A45" s="67"/>
      <c r="B45" s="67" t="s">
        <v>250</v>
      </c>
    </row>
    <row customHeight="1" ht="11.25">
      <c r="A46" s="67"/>
      <c r="B46" s="67"/>
    </row>
    <row customHeight="1" ht="11.25">
      <c r="A47" s="67"/>
      <c r="B47" s="67"/>
    </row>
    <row customHeight="1" ht="11.25">
      <c r="A48" s="67"/>
      <c r="B48" s="67"/>
    </row>
    <row customHeight="1" ht="11.25">
      <c r="A49" s="67"/>
      <c r="B49" s="67"/>
    </row>
    <row customHeight="1" ht="11.25">
      <c r="A50" s="67"/>
      <c r="B50" s="67"/>
    </row>
    <row customHeight="1" ht="11.25">
      <c r="A51" s="67"/>
      <c r="B51" s="67"/>
    </row>
    <row customHeight="1" ht="11.25">
      <c r="A52" s="67"/>
      <c r="B52" s="67"/>
    </row>
    <row customHeight="1" ht="11.25">
      <c r="A53" s="67"/>
      <c r="B53" s="67"/>
    </row>
    <row customHeight="1" ht="11.25">
      <c r="A54" s="67"/>
      <c r="B54" s="67"/>
    </row>
    <row customHeight="1" ht="11.25">
      <c r="A55" s="67"/>
      <c r="B55" s="67"/>
    </row>
    <row customHeight="1" ht="11.25">
      <c r="A56" s="67"/>
      <c r="B56" s="67"/>
    </row>
    <row customHeight="1" ht="11.25">
      <c r="A57" s="67"/>
      <c r="B57" s="67"/>
    </row>
    <row customHeight="1" ht="11.25">
      <c r="A58" s="67"/>
      <c r="B58" s="67"/>
    </row>
    <row customHeight="1" ht="11.25">
      <c r="A59" s="67"/>
      <c r="B59" s="67"/>
    </row>
    <row customHeight="1" ht="11.25">
      <c r="A60" s="67"/>
      <c r="B60" s="67"/>
    </row>
    <row customHeight="1" ht="11.25">
      <c r="A61" s="67"/>
      <c r="B61" s="67"/>
    </row>
    <row customHeight="1" ht="11.25">
      <c r="A62" s="67"/>
      <c r="B62" s="67"/>
    </row>
    <row customHeight="1" ht="11.25">
      <c r="A63" s="67"/>
      <c r="B63" s="67"/>
    </row>
    <row customHeight="1" ht="11.25">
      <c r="A64" s="67"/>
      <c r="B64" s="67"/>
    </row>
    <row customHeight="1" ht="11.25">
      <c r="A65" s="67"/>
      <c r="B65" s="67"/>
    </row>
    <row customHeight="1" ht="11.25">
      <c r="A66" s="67"/>
      <c r="B66" s="67"/>
    </row>
    <row customHeight="1" ht="11.25">
      <c r="A67" s="67"/>
      <c r="B67" s="67"/>
    </row>
    <row customHeight="1" ht="11.25">
      <c r="A68" s="67"/>
      <c r="B68" s="67"/>
    </row>
    <row customHeight="1" ht="11.25">
      <c r="A69" s="67"/>
      <c r="B69" s="67"/>
    </row>
    <row customHeight="1" ht="11.25">
      <c r="A70" s="67"/>
      <c r="B70" s="67"/>
    </row>
    <row customHeight="1" ht="11.25">
      <c r="A71" s="67"/>
      <c r="B71" s="67"/>
    </row>
    <row customHeight="1" ht="11.25">
      <c r="A72" s="67"/>
      <c r="B72" s="67"/>
    </row>
    <row customHeight="1" ht="11.25">
      <c r="A73" s="67"/>
      <c r="B73" s="67"/>
    </row>
    <row customHeight="1" ht="11.25">
      <c r="A74" s="67"/>
      <c r="B74" s="67"/>
    </row>
    <row customHeight="1" ht="11.25">
      <c r="A75" s="67"/>
      <c r="B75" s="67"/>
    </row>
    <row customHeight="1" ht="11.25">
      <c r="A76" s="67"/>
      <c r="B76" s="67"/>
    </row>
    <row customHeight="1" ht="11.25">
      <c r="A77" s="67"/>
      <c r="B77" s="67"/>
    </row>
    <row customHeight="1" ht="11.25">
      <c r="A78" s="67"/>
      <c r="B78" s="67"/>
    </row>
    <row customHeight="1" ht="11.25">
      <c r="A79" s="67"/>
      <c r="B79" s="67"/>
    </row>
    <row customHeight="1" ht="11.25">
      <c r="A80" s="67"/>
      <c r="B80" s="67"/>
    </row>
    <row customHeight="1" ht="11.25">
      <c r="A81" s="67"/>
      <c r="B81" s="67"/>
    </row>
    <row customHeight="1" ht="11.25">
      <c r="A82" s="67"/>
      <c r="B82" s="67"/>
    </row>
    <row customHeight="1" ht="11.25">
      <c r="A83" s="67"/>
      <c r="B83" s="67"/>
    </row>
    <row customHeight="1" ht="11.25">
      <c r="A84" s="67"/>
      <c r="B84" s="67"/>
    </row>
    <row customHeight="1" ht="11.25">
      <c r="A85" s="67"/>
      <c r="B85" s="67"/>
    </row>
    <row customHeight="1" ht="11.25">
      <c r="A86" s="67"/>
      <c r="B86" s="67"/>
    </row>
    <row customHeight="1" ht="11.25">
      <c r="A87" s="67"/>
      <c r="B87" s="67"/>
    </row>
    <row customHeight="1" ht="11.25">
      <c r="A88" s="67"/>
      <c r="B88" s="67"/>
    </row>
    <row customHeight="1" ht="11.25">
      <c r="A89" s="67"/>
      <c r="B89" s="67"/>
    </row>
    <row customHeight="1" ht="11.25">
      <c r="A90" s="67"/>
      <c r="B90" s="67"/>
    </row>
    <row customHeight="1" ht="11.25">
      <c r="A91" s="67"/>
      <c r="B91" s="67"/>
    </row>
    <row customHeight="1" ht="11.25">
      <c r="A92" s="67"/>
      <c r="B92" s="67"/>
    </row>
    <row customHeight="1" ht="11.25">
      <c r="A93" s="67"/>
      <c r="B93" s="67"/>
    </row>
    <row customHeight="1" ht="11.25">
      <c r="A94" s="67"/>
      <c r="B94" s="67"/>
    </row>
    <row customHeight="1" ht="11.25">
      <c r="A95" s="67"/>
      <c r="B95" s="67"/>
    </row>
    <row customHeight="1" ht="11.25">
      <c r="A96" s="67"/>
      <c r="B96" s="67"/>
    </row>
    <row customHeight="1" ht="11.25">
      <c r="A97" s="67"/>
      <c r="B97" s="67"/>
    </row>
    <row customHeight="1" ht="11.25">
      <c r="A98" s="67"/>
      <c r="B98" s="67"/>
    </row>
    <row customHeight="1" ht="11.25">
      <c r="A99" s="67"/>
      <c r="B99" s="67"/>
    </row>
    <row customHeight="1" ht="11.25">
      <c r="A100" s="67"/>
      <c r="B100" s="67"/>
    </row>
    <row customHeight="1" ht="11.25">
      <c r="A101" s="67"/>
      <c r="B101" s="67"/>
    </row>
    <row customHeight="1" ht="11.25">
      <c r="A102" s="67"/>
      <c r="B102" s="67"/>
    </row>
    <row customHeight="1" ht="11.25">
      <c r="A103" s="67"/>
      <c r="B103" s="67"/>
    </row>
    <row customHeight="1" ht="11.25">
      <c r="A104" s="67"/>
      <c r="B104" s="67"/>
    </row>
    <row customHeight="1" ht="11.25">
      <c r="A105" s="67"/>
      <c r="B105" s="67"/>
    </row>
    <row customHeight="1" ht="11.25">
      <c r="A106" s="67"/>
      <c r="B106" s="67"/>
    </row>
    <row customHeight="1" ht="11.25">
      <c r="A107" s="67"/>
      <c r="B107" s="67"/>
    </row>
    <row customHeight="1" ht="11.25">
      <c r="A108" s="67"/>
      <c r="B108" s="67"/>
    </row>
    <row customHeight="1" ht="11.25">
      <c r="A109" s="67"/>
      <c r="B109" s="67"/>
    </row>
    <row customHeight="1" ht="11.25">
      <c r="A110" s="67"/>
      <c r="B110" s="67"/>
    </row>
    <row customHeight="1" ht="11.25">
      <c r="A111" s="67"/>
      <c r="B111" s="67"/>
    </row>
    <row customHeight="1" ht="11.25">
      <c r="A112" s="67"/>
      <c r="B112" s="67"/>
    </row>
    <row customHeight="1" ht="11.25">
      <c r="A113" s="67"/>
      <c r="B113" s="67"/>
    </row>
    <row customHeight="1" ht="11.25">
      <c r="A114" s="67"/>
      <c r="B114" s="67"/>
    </row>
    <row customHeight="1" ht="11.25">
      <c r="A115" s="67"/>
      <c r="B115" s="67"/>
    </row>
    <row customHeight="1" ht="11.25">
      <c r="A116" s="67"/>
      <c r="B116" s="67"/>
    </row>
    <row customHeight="1" ht="11.25">
      <c r="A117" s="67"/>
      <c r="B117" s="67"/>
    </row>
    <row customHeight="1" ht="11.25">
      <c r="A118" s="67"/>
      <c r="B118" s="67"/>
    </row>
    <row customHeight="1" ht="11.25">
      <c r="A119" s="67"/>
      <c r="B119" s="67"/>
    </row>
    <row customHeight="1" ht="11.25">
      <c r="A120" s="67"/>
      <c r="B120" s="67"/>
    </row>
    <row customHeight="1" ht="11.25">
      <c r="A121" s="67"/>
      <c r="B121" s="67"/>
    </row>
    <row customHeight="1" ht="11.25">
      <c r="A122" s="67"/>
      <c r="B122" s="67"/>
    </row>
    <row customHeight="1" ht="11.25">
      <c r="A123" s="67"/>
      <c r="B123" s="67"/>
    </row>
    <row customHeight="1" ht="11.25">
      <c r="A124" s="67"/>
      <c r="B124" s="67"/>
    </row>
    <row customHeight="1" ht="11.25">
      <c r="A125" s="67"/>
      <c r="B125" s="67"/>
    </row>
    <row customHeight="1" ht="11.25">
      <c r="A126" s="67"/>
      <c r="B126" s="67"/>
    </row>
    <row customHeight="1" ht="11.25">
      <c r="A127" s="67"/>
      <c r="B127" s="67"/>
    </row>
    <row customHeight="1" ht="11.25">
      <c r="A128" s="67"/>
      <c r="B128" s="67"/>
    </row>
    <row customHeight="1" ht="11.25">
      <c r="A129" s="67"/>
      <c r="B129" s="67"/>
    </row>
    <row customHeight="1" ht="11.25">
      <c r="A130" s="67"/>
      <c r="B130" s="67"/>
    </row>
    <row customHeight="1" ht="11.25">
      <c r="A131" s="67"/>
      <c r="B131" s="67"/>
    </row>
    <row customHeight="1" ht="11.25">
      <c r="A132" s="67"/>
      <c r="B132" s="67"/>
    </row>
    <row customHeight="1" ht="11.25">
      <c r="A133" s="67"/>
      <c r="B133" s="67"/>
    </row>
    <row customHeight="1" ht="11.25">
      <c r="A134" s="67"/>
      <c r="B134" s="67"/>
    </row>
    <row customHeight="1" ht="11.25">
      <c r="A135" s="67"/>
      <c r="B135" s="67"/>
    </row>
    <row customHeight="1" ht="11.25">
      <c r="A136" s="67"/>
      <c r="B136" s="67"/>
    </row>
    <row customHeight="1" ht="11.25">
      <c r="A137" s="67"/>
      <c r="B137" s="67"/>
    </row>
    <row customHeight="1" ht="11.25">
      <c r="A138" s="67"/>
      <c r="B138" s="67"/>
    </row>
    <row customHeight="1" ht="11.25">
      <c r="A139" s="67"/>
      <c r="B139" s="67"/>
    </row>
    <row customHeight="1" ht="11.25">
      <c r="A140" s="67"/>
      <c r="B140" s="67"/>
    </row>
    <row customHeight="1" ht="11.25">
      <c r="A141" s="67"/>
      <c r="B141" s="67"/>
    </row>
    <row customHeight="1" ht="11.25">
      <c r="A142" s="67"/>
      <c r="B142" s="67"/>
    </row>
    <row customHeight="1" ht="11.25">
      <c r="A143" s="67"/>
      <c r="B143" s="67"/>
    </row>
    <row customHeight="1" ht="11.25">
      <c r="A144" s="67"/>
      <c r="B144" s="67"/>
    </row>
    <row customHeight="1" ht="11.25">
      <c r="A145" s="67"/>
      <c r="B145" s="67"/>
    </row>
    <row customHeight="1" ht="11.25">
      <c r="A146" s="67"/>
      <c r="B146" s="67"/>
    </row>
    <row customHeight="1" ht="11.25">
      <c r="A147" s="67"/>
      <c r="B147" s="67"/>
    </row>
    <row customHeight="1" ht="11.25">
      <c r="A148" s="67"/>
      <c r="B148" s="67"/>
    </row>
    <row customHeight="1" ht="11.25">
      <c r="A149" s="67"/>
      <c r="B149" s="67"/>
    </row>
    <row customHeight="1" ht="11.25">
      <c r="A150" s="67"/>
      <c r="B150" s="67"/>
    </row>
    <row customHeight="1" ht="11.25">
      <c r="A151" s="67"/>
      <c r="B151" s="67"/>
    </row>
    <row customHeight="1" ht="11.25">
      <c r="A152" s="67"/>
      <c r="B152" s="67"/>
    </row>
    <row customHeight="1" ht="11.25">
      <c r="A153" s="67"/>
      <c r="B153" s="67"/>
    </row>
    <row customHeight="1" ht="11.25">
      <c r="A154" s="67"/>
      <c r="B154" s="67"/>
    </row>
    <row customHeight="1" ht="11.25">
      <c r="A155" s="67"/>
      <c r="B155" s="67"/>
    </row>
    <row customHeight="1" ht="11.25">
      <c r="A156" s="67"/>
      <c r="B156" s="67"/>
    </row>
    <row customHeight="1" ht="11.25">
      <c r="A157" s="67"/>
      <c r="B157" s="67"/>
    </row>
    <row customHeight="1" ht="11.25">
      <c r="A158" s="67"/>
      <c r="B158" s="67"/>
    </row>
    <row customHeight="1" ht="11.25">
      <c r="A159" s="67"/>
      <c r="B159" s="67"/>
    </row>
    <row customHeight="1" ht="11.25">
      <c r="A160" s="67"/>
      <c r="B160" s="67"/>
    </row>
    <row customHeight="1" ht="11.25">
      <c r="A161" s="67"/>
      <c r="B161" s="67"/>
    </row>
    <row customHeight="1" ht="11.25">
      <c r="A162" s="67"/>
      <c r="B162" s="67"/>
    </row>
    <row customHeight="1" ht="11.25">
      <c r="A163" s="67"/>
      <c r="B163" s="67"/>
    </row>
    <row customHeight="1" ht="11.25">
      <c r="A164" s="67"/>
      <c r="B164" s="67"/>
    </row>
    <row customHeight="1" ht="11.25">
      <c r="A165" s="67"/>
      <c r="B165" s="67"/>
    </row>
    <row customHeight="1" ht="11.25">
      <c r="A166" s="67"/>
      <c r="B166" s="67"/>
    </row>
    <row customHeight="1" ht="11.25">
      <c r="A167" s="67"/>
      <c r="B167" s="67"/>
    </row>
    <row customHeight="1" ht="11.25">
      <c r="A168" s="67"/>
      <c r="B168" s="67"/>
    </row>
    <row customHeight="1" ht="11.25">
      <c r="A169" s="67"/>
      <c r="B169" s="67"/>
    </row>
    <row customHeight="1" ht="11.25">
      <c r="A170" s="67"/>
      <c r="B170" s="67"/>
    </row>
    <row customHeight="1" ht="11.25">
      <c r="A171" s="67"/>
      <c r="B171" s="67"/>
    </row>
    <row customHeight="1" ht="11.25">
      <c r="A172" s="67"/>
      <c r="B172" s="67"/>
    </row>
    <row customHeight="1" ht="11.25">
      <c r="A173" s="67"/>
      <c r="B173" s="67"/>
    </row>
    <row customHeight="1" ht="11.25">
      <c r="A174" s="67"/>
      <c r="B174" s="67"/>
    </row>
    <row customHeight="1" ht="11.25">
      <c r="A175" s="67"/>
      <c r="B175" s="67"/>
    </row>
    <row customHeight="1" ht="11.25">
      <c r="A176" s="67"/>
      <c r="B176" s="67"/>
    </row>
    <row customHeight="1" ht="11.25">
      <c r="A177" s="67"/>
      <c r="B177" s="67"/>
    </row>
    <row customHeight="1" ht="11.25">
      <c r="A178" s="67"/>
      <c r="B178" s="67"/>
    </row>
    <row customHeight="1" ht="11.25">
      <c r="A179" s="67"/>
      <c r="B179" s="67"/>
    </row>
    <row customHeight="1" ht="11.25">
      <c r="A180" s="67"/>
      <c r="B180" s="67"/>
    </row>
    <row customHeight="1" ht="11.25">
      <c r="A181" s="67"/>
      <c r="B181" s="67"/>
    </row>
    <row customHeight="1" ht="11.25">
      <c r="A182" s="67"/>
      <c r="B182" s="67"/>
    </row>
    <row customHeight="1" ht="11.25">
      <c r="A183" s="67"/>
      <c r="B183" s="67"/>
    </row>
    <row customHeight="1" ht="11.25">
      <c r="A184" s="67"/>
      <c r="B184" s="67"/>
    </row>
    <row customHeight="1" ht="11.25">
      <c r="A185" s="67"/>
      <c r="B185" s="67"/>
    </row>
    <row customHeight="1" ht="11.25">
      <c r="A186" s="67"/>
      <c r="B186" s="67"/>
    </row>
    <row customHeight="1" ht="11.25">
      <c r="A187" s="67"/>
      <c r="B187" s="67"/>
    </row>
    <row customHeight="1" ht="11.25">
      <c r="A188" s="67"/>
      <c r="B188" s="67"/>
    </row>
    <row customHeight="1" ht="11.25">
      <c r="A189" s="67"/>
      <c r="B189" s="67"/>
    </row>
    <row customHeight="1" ht="11.25">
      <c r="A190" s="67"/>
      <c r="B190" s="67"/>
    </row>
    <row customHeight="1" ht="11.25">
      <c r="A191" s="67"/>
      <c r="B191" s="67"/>
    </row>
    <row customHeight="1" ht="11.25">
      <c r="A192" s="67"/>
      <c r="B192" s="67"/>
    </row>
    <row customHeight="1" ht="11.25">
      <c r="A193" s="67"/>
      <c r="B193" s="67"/>
    </row>
    <row customHeight="1" ht="11.25">
      <c r="A194" s="67"/>
      <c r="B194" s="67"/>
    </row>
    <row customHeight="1" ht="11.25">
      <c r="A195" s="67"/>
      <c r="B195" s="67"/>
    </row>
    <row customHeight="1" ht="11.25">
      <c r="A196" s="67"/>
      <c r="B196" s="67"/>
    </row>
    <row customHeight="1" ht="11.25">
      <c r="A197" s="67"/>
      <c r="B197" s="67"/>
    </row>
    <row customHeight="1" ht="11.25">
      <c r="A198" s="67"/>
      <c r="B198" s="67"/>
    </row>
    <row customHeight="1" ht="11.25">
      <c r="A199" s="67"/>
      <c r="B199" s="67"/>
    </row>
    <row customHeight="1" ht="11.25">
      <c r="A200" s="67"/>
      <c r="B200" s="67"/>
    </row>
    <row customHeight="1" ht="11.25">
      <c r="A201" s="67"/>
      <c r="B201" s="67"/>
    </row>
    <row customHeight="1" ht="11.25">
      <c r="A202" s="67"/>
      <c r="B202" s="67"/>
    </row>
    <row customHeight="1" ht="11.25">
      <c r="A203" s="67"/>
      <c r="B203" s="67"/>
    </row>
    <row customHeight="1" ht="11.25">
      <c r="A204" s="67"/>
      <c r="B204" s="67"/>
    </row>
    <row customHeight="1" ht="11.25">
      <c r="A205" s="67"/>
      <c r="B205" s="67"/>
    </row>
    <row customHeight="1" ht="11.25">
      <c r="A206" s="67"/>
      <c r="B206" s="67"/>
    </row>
    <row customHeight="1" ht="11.25">
      <c r="A207" s="67"/>
      <c r="B207" s="67"/>
    </row>
    <row customHeight="1" ht="11.25">
      <c r="A208" s="67"/>
      <c r="B208" s="67"/>
    </row>
    <row customHeight="1" ht="11.25">
      <c r="A209" s="67"/>
      <c r="B209" s="67"/>
    </row>
    <row customHeight="1" ht="11.25">
      <c r="A210" s="67"/>
      <c r="B210" s="67"/>
    </row>
    <row customHeight="1" ht="11.25">
      <c r="A211" s="67"/>
      <c r="B211" s="67"/>
    </row>
    <row customHeight="1" ht="11.25">
      <c r="A212" s="67"/>
      <c r="B212" s="67"/>
    </row>
    <row customHeight="1" ht="11.25">
      <c r="A213" s="67"/>
      <c r="B213" s="67"/>
    </row>
    <row customHeight="1" ht="11.25">
      <c r="A214" s="67"/>
      <c r="B214" s="67"/>
    </row>
    <row customHeight="1" ht="11.25">
      <c r="A215" s="67"/>
      <c r="B215" s="67"/>
    </row>
    <row customHeight="1" ht="11.25">
      <c r="A216" s="67"/>
      <c r="B216" s="67"/>
    </row>
    <row customHeight="1" ht="11.25">
      <c r="A217" s="67"/>
      <c r="B217" s="67"/>
    </row>
    <row customHeight="1" ht="11.25">
      <c r="A218" s="67"/>
      <c r="B218" s="67"/>
    </row>
    <row customHeight="1" ht="11.25">
      <c r="A219" s="67"/>
      <c r="B219" s="67"/>
    </row>
    <row customHeight="1" ht="11.25">
      <c r="A220" s="67"/>
      <c r="B220" s="67"/>
    </row>
    <row customHeight="1" ht="11.25">
      <c r="A221" s="67"/>
      <c r="B221" s="67"/>
    </row>
    <row customHeight="1" ht="11.25">
      <c r="A222" s="67"/>
      <c r="B222" s="67"/>
    </row>
    <row customHeight="1" ht="11.25">
      <c r="A223" s="67"/>
      <c r="B223" s="67"/>
    </row>
    <row customHeight="1" ht="11.25">
      <c r="A224" s="67"/>
      <c r="B224" s="67"/>
    </row>
    <row customHeight="1" ht="11.25">
      <c r="A225" s="67"/>
      <c r="B225" s="67"/>
    </row>
    <row customHeight="1" ht="11.25">
      <c r="A226" s="67"/>
      <c r="B226" s="67"/>
    </row>
    <row customHeight="1" ht="11.25">
      <c r="A227" s="67"/>
      <c r="B227" s="67"/>
    </row>
    <row customHeight="1" ht="11.25">
      <c r="A228" s="67"/>
      <c r="B228" s="67"/>
    </row>
    <row customHeight="1" ht="11.25">
      <c r="A229" s="67"/>
      <c r="B229" s="67"/>
    </row>
    <row customHeight="1" ht="11.25">
      <c r="A230" s="67"/>
      <c r="B230" s="67"/>
    </row>
    <row customHeight="1" ht="11.25">
      <c r="A231" s="67"/>
      <c r="B231" s="67"/>
    </row>
    <row customHeight="1" ht="11.25">
      <c r="A232" s="67"/>
      <c r="B232" s="67"/>
    </row>
    <row customHeight="1" ht="11.25">
      <c r="A233" s="67"/>
      <c r="B233" s="67"/>
    </row>
    <row customHeight="1" ht="11.25">
      <c r="A234" s="67"/>
      <c r="B234" s="67"/>
    </row>
    <row customHeight="1" ht="11.25">
      <c r="A235" s="67"/>
      <c r="B235" s="67"/>
    </row>
    <row customHeight="1" ht="11.25">
      <c r="A236" s="67"/>
      <c r="B236" s="67"/>
    </row>
    <row customHeight="1" ht="11.25">
      <c r="A237" s="67"/>
      <c r="B237" s="67"/>
    </row>
    <row customHeight="1" ht="11.25">
      <c r="A238" s="67"/>
      <c r="B238" s="67"/>
    </row>
    <row customHeight="1" ht="11.25">
      <c r="A239" s="67"/>
      <c r="B239" s="67"/>
    </row>
    <row customHeight="1" ht="11.25">
      <c r="A240" s="67"/>
      <c r="B240" s="67"/>
    </row>
    <row customHeight="1" ht="11.25">
      <c r="A241" s="67"/>
      <c r="B241" s="67"/>
    </row>
    <row customHeight="1" ht="11.25">
      <c r="A242" s="67"/>
      <c r="B242" s="67"/>
    </row>
    <row customHeight="1" ht="11.25">
      <c r="A243" s="67"/>
      <c r="B243" s="67"/>
    </row>
    <row customHeight="1" ht="11.25">
      <c r="A244" s="67"/>
      <c r="B244" s="67"/>
    </row>
    <row customHeight="1" ht="11.25">
      <c r="A245" s="67"/>
      <c r="B245" s="67"/>
    </row>
    <row customHeight="1" ht="11.25">
      <c r="A246" s="67"/>
      <c r="B246" s="67"/>
    </row>
    <row customHeight="1" ht="11.25">
      <c r="A247" s="67"/>
      <c r="B247" s="67"/>
    </row>
    <row customHeight="1" ht="11.25">
      <c r="A248" s="67"/>
      <c r="B248" s="67"/>
    </row>
    <row customHeight="1" ht="11.25">
      <c r="A249" s="67"/>
      <c r="B249" s="67"/>
    </row>
    <row customHeight="1" ht="11.25">
      <c r="A250" s="67"/>
      <c r="B250" s="67"/>
    </row>
    <row customHeight="1" ht="11.25">
      <c r="A251" s="67"/>
      <c r="B251" s="67"/>
    </row>
    <row customHeight="1" ht="11.25">
      <c r="A252" s="67"/>
      <c r="B252" s="67"/>
    </row>
    <row customHeight="1" ht="11.25">
      <c r="A253" s="67"/>
      <c r="B253" s="67"/>
    </row>
    <row customHeight="1" ht="11.25">
      <c r="A254" s="67"/>
      <c r="B254" s="67"/>
    </row>
    <row customHeight="1" ht="11.25">
      <c r="A255" s="67"/>
      <c r="B255" s="67"/>
    </row>
    <row customHeight="1" ht="11.25">
      <c r="A256" s="67"/>
      <c r="B256" s="67"/>
    </row>
    <row customHeight="1" ht="11.25">
      <c r="A257" s="67"/>
      <c r="B257" s="67"/>
    </row>
    <row customHeight="1" ht="11.25">
      <c r="A258" s="67"/>
      <c r="B258" s="67"/>
    </row>
    <row customHeight="1" ht="11.25">
      <c r="A259" s="67"/>
      <c r="B259" s="67"/>
    </row>
    <row customHeight="1" ht="11.25">
      <c r="A260" s="67"/>
      <c r="B260" s="67"/>
    </row>
    <row customHeight="1" ht="11.25">
      <c r="A261" s="67"/>
      <c r="B261" s="67"/>
    </row>
    <row customHeight="1" ht="11.25">
      <c r="A262" s="67"/>
      <c r="B262" s="67"/>
    </row>
    <row customHeight="1" ht="11.25">
      <c r="A263" s="67"/>
      <c r="B263" s="67"/>
    </row>
    <row customHeight="1" ht="11.25">
      <c r="A264" s="67"/>
      <c r="B264" s="67"/>
    </row>
    <row customHeight="1" ht="11.25">
      <c r="A265" s="67"/>
      <c r="B265" s="67"/>
    </row>
    <row customHeight="1" ht="11.25">
      <c r="A266" s="67"/>
      <c r="B266" s="67"/>
    </row>
    <row customHeight="1" ht="11.25">
      <c r="A267" s="67"/>
      <c r="B267" s="67"/>
    </row>
    <row customHeight="1" ht="11.25">
      <c r="A268" s="67"/>
      <c r="B268" s="67"/>
    </row>
    <row customHeight="1" ht="11.25">
      <c r="A269" s="67"/>
      <c r="B269" s="67"/>
    </row>
    <row customHeight="1" ht="11.25">
      <c r="A270" s="67"/>
      <c r="B270" s="67"/>
    </row>
    <row customHeight="1" ht="11.25">
      <c r="A271" s="67"/>
      <c r="B271" s="67"/>
    </row>
    <row customHeight="1" ht="11.25">
      <c r="A272" s="67"/>
      <c r="B272" s="67"/>
    </row>
    <row customHeight="1" ht="11.25">
      <c r="A273" s="67"/>
      <c r="B273" s="67"/>
    </row>
    <row customHeight="1" ht="11.25">
      <c r="A274" s="67"/>
      <c r="B274" s="67"/>
    </row>
    <row customHeight="1" ht="11.25">
      <c r="A275" s="67"/>
      <c r="B275" s="67"/>
    </row>
    <row customHeight="1" ht="11.25">
      <c r="A276" s="67"/>
      <c r="B276" s="67"/>
    </row>
    <row customHeight="1" ht="11.25">
      <c r="A277" s="67"/>
      <c r="B277" s="67"/>
    </row>
    <row customHeight="1" ht="11.25">
      <c r="A278" s="67"/>
      <c r="B278" s="67"/>
    </row>
    <row customHeight="1" ht="11.25">
      <c r="A279" s="67"/>
      <c r="B279" s="67"/>
    </row>
    <row customHeight="1" ht="11.25">
      <c r="A280" s="67"/>
      <c r="B280" s="67"/>
    </row>
    <row customHeight="1" ht="11.25">
      <c r="A281" s="67"/>
      <c r="B281" s="67"/>
    </row>
    <row customHeight="1" ht="11.25">
      <c r="A282" s="67"/>
      <c r="B282" s="67"/>
    </row>
    <row customHeight="1" ht="11.25">
      <c r="A283" s="67"/>
      <c r="B283" s="67"/>
    </row>
    <row customHeight="1" ht="11.25">
      <c r="A284" s="67"/>
      <c r="B284" s="67"/>
    </row>
    <row customHeight="1" ht="11.25">
      <c r="A285" s="67"/>
      <c r="B285" s="67"/>
    </row>
    <row customHeight="1" ht="11.25">
      <c r="A286" s="67"/>
      <c r="B286" s="67"/>
    </row>
    <row customHeight="1" ht="11.25">
      <c r="A287" s="67"/>
      <c r="B287" s="67"/>
    </row>
    <row customHeight="1" ht="11.25">
      <c r="A288" s="67"/>
      <c r="B288" s="67"/>
    </row>
    <row customHeight="1" ht="11.25">
      <c r="A289" s="67"/>
      <c r="B289" s="67"/>
    </row>
    <row customHeight="1" ht="11.25">
      <c r="A290" s="67"/>
      <c r="B290" s="67"/>
    </row>
    <row customHeight="1" ht="11.25">
      <c r="A291" s="67"/>
      <c r="B291" s="67"/>
    </row>
    <row customHeight="1" ht="11.25">
      <c r="A292" s="67"/>
      <c r="B292" s="67"/>
    </row>
    <row customHeight="1" ht="11.25">
      <c r="A293" s="67"/>
      <c r="B293" s="67"/>
    </row>
    <row customHeight="1" ht="11.25">
      <c r="A294" s="67"/>
      <c r="B294" s="67"/>
    </row>
    <row customHeight="1" ht="11.25">
      <c r="A295" s="67"/>
      <c r="B295" s="67"/>
    </row>
    <row customHeight="1" ht="11.25">
      <c r="A296" s="67"/>
      <c r="B296" s="67"/>
    </row>
    <row customHeight="1" ht="11.25">
      <c r="A297" s="67"/>
      <c r="B297" s="67"/>
    </row>
    <row customHeight="1" ht="11.25">
      <c r="A298" s="67"/>
      <c r="B298" s="67"/>
    </row>
    <row customHeight="1" ht="11.25">
      <c r="A299" s="67"/>
      <c r="B299" s="67"/>
    </row>
    <row customHeight="1" ht="11.25">
      <c r="A300" s="67"/>
      <c r="B300" s="67"/>
    </row>
    <row customHeight="1" ht="11.25">
      <c r="A301" s="67"/>
      <c r="B301" s="67"/>
    </row>
    <row customHeight="1" ht="11.25">
      <c r="A302" s="67"/>
      <c r="B302" s="67"/>
    </row>
    <row customHeight="1" ht="11.25">
      <c r="A303" s="67"/>
      <c r="B303" s="67"/>
    </row>
    <row customHeight="1" ht="11.25">
      <c r="A304" s="67"/>
      <c r="B304" s="67"/>
    </row>
    <row customHeight="1" ht="11.25">
      <c r="A305" s="67"/>
      <c r="B305" s="67"/>
    </row>
    <row customHeight="1" ht="11.25">
      <c r="A306" s="67"/>
      <c r="B306" s="67"/>
    </row>
    <row customHeight="1" ht="11.25">
      <c r="A307" s="67"/>
      <c r="B307" s="67"/>
    </row>
    <row customHeight="1" ht="11.25">
      <c r="A308" s="67"/>
      <c r="B308" s="67"/>
    </row>
    <row customHeight="1" ht="11.25">
      <c r="A309" s="67"/>
      <c r="B309" s="67"/>
    </row>
    <row customHeight="1" ht="11.25">
      <c r="A310" s="67"/>
      <c r="B310" s="67"/>
    </row>
    <row customHeight="1" ht="11.25">
      <c r="A311" s="67"/>
      <c r="B311" s="67"/>
    </row>
    <row customHeight="1" ht="11.25">
      <c r="A312" s="67"/>
      <c r="B312" s="67"/>
    </row>
    <row customHeight="1" ht="11.25">
      <c r="A313" s="67"/>
      <c r="B313" s="67"/>
    </row>
    <row customHeight="1" ht="11.25">
      <c r="A314" s="67"/>
      <c r="B314" s="67"/>
    </row>
    <row customHeight="1" ht="11.25">
      <c r="A315" s="67"/>
      <c r="B315" s="67"/>
    </row>
    <row customHeight="1" ht="11.25">
      <c r="A316" s="67"/>
      <c r="B316" s="67"/>
    </row>
    <row customHeight="1" ht="11.25">
      <c r="A317" s="67"/>
      <c r="B317" s="67"/>
    </row>
    <row customHeight="1" ht="11.25">
      <c r="A318" s="67"/>
      <c r="B318" s="67"/>
    </row>
    <row customHeight="1" ht="11.25">
      <c r="A319" s="67"/>
      <c r="B319" s="67"/>
    </row>
    <row customHeight="1" ht="11.25">
      <c r="A320" s="67"/>
      <c r="B320" s="67"/>
    </row>
    <row customHeight="1" ht="11.25">
      <c r="A321" s="67"/>
      <c r="B321" s="67"/>
    </row>
    <row customHeight="1" ht="11.25">
      <c r="A322" s="67"/>
      <c r="B322" s="67"/>
    </row>
    <row customHeight="1" ht="11.25">
      <c r="A323" s="67"/>
      <c r="B323" s="67"/>
    </row>
    <row customHeight="1" ht="11.25">
      <c r="A324" s="67"/>
      <c r="B324" s="67"/>
    </row>
    <row customHeight="1" ht="11.25">
      <c r="A325" s="67"/>
      <c r="B325" s="67"/>
    </row>
    <row customHeight="1" ht="11.25">
      <c r="A326" s="67"/>
      <c r="B326" s="67"/>
    </row>
    <row customHeight="1" ht="11.25">
      <c r="A327" s="67"/>
      <c r="B327" s="67"/>
    </row>
    <row customHeight="1" ht="11.25">
      <c r="A328" s="67"/>
      <c r="B328" s="67"/>
    </row>
    <row customHeight="1" ht="11.25">
      <c r="A329" s="67"/>
      <c r="B329" s="67"/>
    </row>
    <row customHeight="1" ht="11.25">
      <c r="A330" s="67"/>
      <c r="B330" s="67"/>
    </row>
    <row customHeight="1" ht="11.25">
      <c r="A331" s="67"/>
      <c r="B331" s="67"/>
    </row>
    <row customHeight="1" ht="11.25">
      <c r="A332" s="67"/>
      <c r="B332" s="67"/>
    </row>
    <row customHeight="1" ht="11.25">
      <c r="A333" s="67"/>
      <c r="B333" s="67"/>
    </row>
    <row customHeight="1" ht="11.25">
      <c r="A334" s="67"/>
      <c r="B334" s="67"/>
    </row>
    <row customHeight="1" ht="11.25">
      <c r="A335" s="67"/>
      <c r="B335" s="67"/>
    </row>
    <row customHeight="1" ht="11.25">
      <c r="A336" s="67"/>
      <c r="B336" s="67"/>
    </row>
    <row customHeight="1" ht="11.25">
      <c r="A337" s="67"/>
      <c r="B337" s="67"/>
    </row>
    <row customHeight="1" ht="11.25">
      <c r="A338" s="67"/>
      <c r="B338" s="67"/>
    </row>
    <row customHeight="1" ht="11.25">
      <c r="A339" s="67"/>
      <c r="B339" s="67"/>
    </row>
    <row customHeight="1" ht="11.25">
      <c r="A340" s="67"/>
      <c r="B340" s="67"/>
    </row>
    <row customHeight="1" ht="11.25">
      <c r="A341" s="67"/>
      <c r="B341" s="67"/>
    </row>
    <row customHeight="1" ht="11.25">
      <c r="A342" s="67"/>
      <c r="B342" s="67"/>
    </row>
    <row customHeight="1" ht="11.25">
      <c r="A343" s="67"/>
      <c r="B343" s="67"/>
    </row>
    <row customHeight="1" ht="11.25">
      <c r="A344" s="67"/>
      <c r="B344" s="67"/>
    </row>
    <row customHeight="1" ht="11.25">
      <c r="A345" s="67"/>
      <c r="B345" s="67"/>
    </row>
    <row customHeight="1" ht="11.25">
      <c r="A346" s="67"/>
      <c r="B346" s="67"/>
    </row>
    <row customHeight="1" ht="11.25">
      <c r="A347" s="67"/>
      <c r="B347" s="67"/>
    </row>
    <row customHeight="1" ht="11.25">
      <c r="A348" s="67"/>
      <c r="B348" s="67"/>
    </row>
    <row customHeight="1" ht="11.25">
      <c r="A349" s="67"/>
      <c r="B349" s="67"/>
    </row>
    <row customHeight="1" ht="11.25">
      <c r="A350" s="67"/>
      <c r="B350" s="67"/>
    </row>
    <row customHeight="1" ht="11.25">
      <c r="A351" s="67"/>
      <c r="B351" s="67"/>
    </row>
    <row customHeight="1" ht="11.25">
      <c r="A352" s="67"/>
      <c r="B352" s="67"/>
    </row>
    <row customHeight="1" ht="11.25">
      <c r="A353" s="67"/>
      <c r="B353" s="67"/>
    </row>
    <row customHeight="1" ht="11.25">
      <c r="A354" s="67"/>
      <c r="B354" s="67"/>
    </row>
    <row customHeight="1" ht="11.25">
      <c r="A355" s="67"/>
      <c r="B355" s="67"/>
    </row>
    <row customHeight="1" ht="11.25">
      <c r="A356" s="67"/>
      <c r="B356" s="67"/>
    </row>
    <row customHeight="1" ht="11.25">
      <c r="A357" s="67"/>
      <c r="B357" s="67"/>
    </row>
    <row customHeight="1" ht="11.25">
      <c r="A358" s="67"/>
      <c r="B358" s="67"/>
    </row>
    <row customHeight="1" ht="11.25">
      <c r="A359" s="67"/>
      <c r="B359" s="67"/>
    </row>
    <row customHeight="1" ht="11.25">
      <c r="A360" s="67"/>
      <c r="B360" s="67"/>
    </row>
    <row customHeight="1" ht="11.25">
      <c r="A361" s="67"/>
      <c r="B361" s="67"/>
    </row>
    <row customHeight="1" ht="11.25">
      <c r="A362" s="67"/>
      <c r="B362" s="67"/>
    </row>
    <row customHeight="1" ht="11.25">
      <c r="A363" s="67"/>
      <c r="B363" s="67"/>
    </row>
    <row customHeight="1" ht="11.25">
      <c r="A364" s="67"/>
      <c r="B364" s="67"/>
    </row>
    <row customHeight="1" ht="11.25">
      <c r="A365" s="67"/>
      <c r="B365" s="67"/>
    </row>
    <row customHeight="1" ht="11.25">
      <c r="A366" s="67"/>
      <c r="B366" s="67"/>
    </row>
    <row customHeight="1" ht="11.25">
      <c r="A367" s="67"/>
      <c r="B367" s="67"/>
    </row>
    <row customHeight="1" ht="11.25">
      <c r="A368" s="67"/>
      <c r="B368" s="67"/>
    </row>
    <row customHeight="1" ht="11.25">
      <c r="A369" s="67"/>
      <c r="B369" s="67"/>
    </row>
    <row customHeight="1" ht="11.25">
      <c r="A370" s="67"/>
      <c r="B370" s="67"/>
    </row>
    <row customHeight="1" ht="11.25">
      <c r="A371" s="67"/>
      <c r="B371" s="67"/>
    </row>
    <row customHeight="1" ht="11.25">
      <c r="A372" s="67"/>
      <c r="B372" s="67"/>
    </row>
    <row customHeight="1" ht="11.25">
      <c r="A373" s="67"/>
      <c r="B373" s="67"/>
    </row>
    <row customHeight="1" ht="11.25">
      <c r="A374" s="67"/>
      <c r="B374" s="67"/>
    </row>
    <row customHeight="1" ht="11.25">
      <c r="A375" s="67"/>
      <c r="B375" s="67"/>
    </row>
    <row customHeight="1" ht="11.25">
      <c r="A376" s="67"/>
      <c r="B376" s="67"/>
    </row>
    <row customHeight="1" ht="11.25">
      <c r="A377" s="67"/>
      <c r="B377" s="67"/>
    </row>
    <row customHeight="1" ht="11.25">
      <c r="A378" s="67"/>
      <c r="B378" s="67"/>
    </row>
    <row customHeight="1" ht="11.25">
      <c r="A379" s="67"/>
      <c r="B379" s="67"/>
    </row>
    <row customHeight="1" ht="11.25">
      <c r="A380" s="67"/>
      <c r="B380" s="67"/>
    </row>
    <row customHeight="1" ht="11.25">
      <c r="A381" s="67"/>
      <c r="B381" s="67"/>
    </row>
    <row customHeight="1" ht="11.25">
      <c r="A382" s="67"/>
      <c r="B382" s="67"/>
    </row>
    <row customHeight="1" ht="11.25">
      <c r="A383" s="67"/>
      <c r="B383" s="67"/>
    </row>
    <row customHeight="1" ht="11.25">
      <c r="A384" s="67"/>
      <c r="B384" s="67"/>
    </row>
    <row customHeight="1" ht="11.25">
      <c r="A385" s="67"/>
      <c r="B385" s="67"/>
    </row>
    <row customHeight="1" ht="11.25">
      <c r="A386" s="67"/>
      <c r="B386" s="67"/>
    </row>
    <row customHeight="1" ht="11.25">
      <c r="A387" s="67"/>
      <c r="B387" s="67"/>
    </row>
    <row customHeight="1" ht="11.25">
      <c r="A388" s="67"/>
      <c r="B388" s="67"/>
    </row>
    <row customHeight="1" ht="11.25">
      <c r="A389" s="67"/>
      <c r="B389" s="67"/>
    </row>
    <row customHeight="1" ht="11.25">
      <c r="A390" s="67"/>
      <c r="B390" s="67"/>
    </row>
    <row customHeight="1" ht="11.25">
      <c r="A391" s="67"/>
      <c r="B391" s="67"/>
    </row>
    <row customHeight="1" ht="11.25">
      <c r="A392" s="67"/>
      <c r="B392" s="67"/>
    </row>
    <row customHeight="1" ht="11.25">
      <c r="A393" s="67"/>
      <c r="B393" s="67"/>
    </row>
    <row customHeight="1" ht="11.25">
      <c r="A394" s="67"/>
      <c r="B394" s="67"/>
    </row>
    <row customHeight="1" ht="11.25">
      <c r="A395" s="67"/>
      <c r="B395" s="67"/>
    </row>
    <row customHeight="1" ht="11.25">
      <c r="A396" s="67"/>
      <c r="B396" s="67"/>
    </row>
    <row customHeight="1" ht="11.25">
      <c r="A397" s="67"/>
      <c r="B397" s="67"/>
    </row>
    <row customHeight="1" ht="11.25">
      <c r="A398" s="67"/>
      <c r="B398" s="67"/>
    </row>
    <row customHeight="1" ht="11.25">
      <c r="A399" s="67"/>
      <c r="B399" s="67"/>
    </row>
    <row customHeight="1" ht="11.25">
      <c r="A400" s="67"/>
      <c r="B400" s="67"/>
    </row>
    <row customHeight="1" ht="11.25">
      <c r="A401" s="67"/>
      <c r="B401" s="67"/>
    </row>
    <row customHeight="1" ht="11.25">
      <c r="A402" s="67"/>
      <c r="B402" s="67"/>
    </row>
    <row customHeight="1" ht="11.25">
      <c r="A403" s="67"/>
      <c r="B403" s="67"/>
    </row>
    <row customHeight="1" ht="11.25">
      <c r="A404" s="67"/>
      <c r="B404" s="67"/>
    </row>
    <row customHeight="1" ht="11.25">
      <c r="A405" s="67"/>
      <c r="B405" s="67"/>
    </row>
    <row customHeight="1" ht="11.25">
      <c r="A406" s="67"/>
      <c r="B406" s="67"/>
    </row>
    <row customHeight="1" ht="11.25">
      <c r="A407" s="67"/>
      <c r="B407" s="67"/>
    </row>
    <row customHeight="1" ht="11.25">
      <c r="A408" s="67"/>
      <c r="B408" s="67"/>
    </row>
    <row customHeight="1" ht="11.25">
      <c r="A409" s="67"/>
      <c r="B409" s="67"/>
    </row>
    <row customHeight="1" ht="11.25">
      <c r="A410" s="67"/>
      <c r="B410" s="67"/>
    </row>
    <row customHeight="1" ht="11.25">
      <c r="A411" s="67"/>
      <c r="B411" s="67"/>
    </row>
    <row customHeight="1" ht="11.25">
      <c r="A412" s="67"/>
      <c r="B412" s="67"/>
    </row>
    <row customHeight="1" ht="11.25">
      <c r="A413" s="67"/>
      <c r="B413" s="67"/>
    </row>
    <row customHeight="1" ht="11.25">
      <c r="A414" s="67"/>
      <c r="B414" s="67"/>
    </row>
    <row customHeight="1" ht="11.25">
      <c r="A415" s="67"/>
      <c r="B415" s="67"/>
    </row>
    <row customHeight="1" ht="11.25">
      <c r="A416" s="67"/>
      <c r="B416" s="67"/>
    </row>
    <row customHeight="1" ht="11.25">
      <c r="A417" s="67"/>
      <c r="B417" s="67"/>
    </row>
    <row customHeight="1" ht="11.25">
      <c r="A418" s="67"/>
      <c r="B418" s="67"/>
    </row>
    <row customHeight="1" ht="11.25">
      <c r="A419" s="67"/>
      <c r="B419" s="67"/>
    </row>
    <row customHeight="1" ht="11.25">
      <c r="A420" s="67"/>
      <c r="B420" s="67"/>
    </row>
    <row customHeight="1" ht="11.25">
      <c r="A421" s="67"/>
      <c r="B421" s="67"/>
    </row>
    <row customHeight="1" ht="11.25">
      <c r="A422" s="67"/>
      <c r="B422" s="67"/>
    </row>
    <row customHeight="1" ht="11.25">
      <c r="A423" s="67"/>
      <c r="B423" s="67"/>
    </row>
    <row customHeight="1" ht="11.25">
      <c r="A424" s="67"/>
      <c r="B424" s="67"/>
    </row>
    <row customHeight="1" ht="11.25">
      <c r="A425" s="67"/>
      <c r="B425" s="67"/>
    </row>
    <row customHeight="1" ht="11.25">
      <c r="A426" s="67"/>
      <c r="B426" s="67"/>
    </row>
    <row customHeight="1" ht="11.25">
      <c r="A427" s="67"/>
      <c r="B427" s="67"/>
    </row>
    <row customHeight="1" ht="11.25">
      <c r="A428" s="67"/>
      <c r="B428" s="67"/>
    </row>
    <row customHeight="1" ht="11.25">
      <c r="A429" s="67"/>
      <c r="B429" s="67"/>
    </row>
    <row customHeight="1" ht="11.25">
      <c r="A430" s="67"/>
      <c r="B430" s="67"/>
    </row>
    <row customHeight="1" ht="11.25">
      <c r="A431" s="67"/>
      <c r="B431" s="67"/>
    </row>
    <row customHeight="1" ht="11.25">
      <c r="A432" s="67"/>
      <c r="B432" s="67"/>
    </row>
    <row customHeight="1" ht="11.25">
      <c r="A433" s="67"/>
      <c r="B433" s="67"/>
    </row>
    <row customHeight="1" ht="11.25">
      <c r="A434" s="67"/>
      <c r="B434" s="67"/>
    </row>
    <row customHeight="1" ht="11.25">
      <c r="A435" s="67"/>
      <c r="B435" s="67"/>
    </row>
    <row customHeight="1" ht="11.25">
      <c r="A436" s="67"/>
      <c r="B436" s="67"/>
    </row>
    <row customHeight="1" ht="11.25">
      <c r="A437" s="67"/>
      <c r="B437" s="67"/>
    </row>
    <row customHeight="1" ht="11.25">
      <c r="A438" s="67"/>
      <c r="B438" s="67"/>
    </row>
    <row customHeight="1" ht="11.25">
      <c r="A439" s="67"/>
      <c r="B439" s="67"/>
    </row>
    <row customHeight="1" ht="11.25">
      <c r="A440" s="67"/>
      <c r="B440" s="67"/>
    </row>
    <row customHeight="1" ht="11.25">
      <c r="A441" s="67"/>
      <c r="B441" s="67"/>
    </row>
    <row customHeight="1" ht="11.25">
      <c r="A442" s="67"/>
      <c r="B442" s="67"/>
    </row>
    <row customHeight="1" ht="11.25">
      <c r="A443" s="67"/>
      <c r="B443" s="67"/>
    </row>
    <row customHeight="1" ht="11.25">
      <c r="A444" s="67"/>
      <c r="B444" s="67"/>
    </row>
    <row customHeight="1" ht="11.25">
      <c r="A445" s="67"/>
      <c r="B445" s="67"/>
    </row>
    <row customHeight="1" ht="11.25">
      <c r="A446" s="67"/>
      <c r="B446" s="67"/>
    </row>
    <row customHeight="1" ht="11.25">
      <c r="A447" s="67"/>
      <c r="B447" s="67"/>
    </row>
    <row customHeight="1" ht="11.25">
      <c r="A448" s="67"/>
      <c r="B448" s="67"/>
    </row>
    <row customHeight="1" ht="11.25">
      <c r="A449" s="67"/>
      <c r="B449" s="67"/>
    </row>
    <row customHeight="1" ht="11.25">
      <c r="A450" s="67"/>
      <c r="B450" s="67"/>
    </row>
    <row customHeight="1" ht="11.25">
      <c r="A451" s="67"/>
      <c r="B451" s="67"/>
    </row>
    <row customHeight="1" ht="11.25">
      <c r="A452" s="67"/>
      <c r="B452" s="67"/>
    </row>
    <row customHeight="1" ht="11.25">
      <c r="A453" s="67"/>
      <c r="B453" s="67"/>
    </row>
    <row customHeight="1" ht="11.25">
      <c r="A454" s="67"/>
      <c r="B454" s="67"/>
    </row>
    <row customHeight="1" ht="11.25">
      <c r="A455" s="67"/>
      <c r="B455" s="67"/>
    </row>
    <row customHeight="1" ht="11.25">
      <c r="A456" s="67"/>
      <c r="B456" s="67"/>
    </row>
    <row customHeight="1" ht="11.25">
      <c r="A457" s="67"/>
      <c r="B457" s="67"/>
    </row>
    <row customHeight="1" ht="11.25">
      <c r="A458" s="67"/>
      <c r="B458" s="67"/>
    </row>
    <row customHeight="1" ht="11.25">
      <c r="A459" s="67"/>
      <c r="B459" s="67"/>
    </row>
    <row customHeight="1" ht="11.25">
      <c r="A460" s="67"/>
      <c r="B460" s="67"/>
    </row>
    <row customHeight="1" ht="11.25">
      <c r="A461" s="67"/>
      <c r="B461" s="67"/>
    </row>
  </sheetData>
  <sheetProtection formatColumns="0" formatRows="0"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ED1F6EC-65E8-DA61-1E51-0.11A791B2}" mc:Ignorable="x14ac xr xr2 xr3">
  <sheetPr>
    <tabColor rgb="FFFFCC99"/>
  </sheetPr>
  <dimension ref="A1:AE87"/>
  <sheetViews>
    <sheetView topLeftCell="A1" showGridLines="0" workbookViewId="0">
      <selection activeCell="A1" sqref="A1"/>
    </sheetView>
  </sheetViews>
  <sheetFormatPr defaultColWidth="9.140625" customHeight="1" defaultRowHeight="11.25"/>
  <cols>
    <col min="1" max="1" style="660" width="32.421875" customWidth="1"/>
    <col min="2" max="2" style="658" width="9.140625"/>
    <col min="3" max="3" style="115" width="15.7109375" customWidth="1"/>
    <col min="4" max="4" style="115" width="17.00390625" customWidth="1"/>
    <col min="5" max="5" style="659" width="15.7109375" customWidth="1"/>
    <col min="6" max="6" style="659" width="11.140625" customWidth="1"/>
    <col min="7" max="7" style="659" width="31.421875" customWidth="1"/>
    <col min="8" max="8" style="659" width="19.8515625" customWidth="1"/>
    <col min="9" max="9" style="659" width="21.7109375" customWidth="1"/>
    <col min="10" max="10" style="659" width="26.8515625" customWidth="1"/>
    <col min="11" max="11" style="659" width="9.140625"/>
    <col min="12" max="12" style="111" width="26.28125" customWidth="1"/>
    <col min="13" max="13" style="110" width="29.140625" customWidth="1"/>
    <col min="14" max="14" style="659" width="39.8515625" customWidth="1"/>
    <col min="15" max="15" style="659" width="14.140625" customWidth="1"/>
    <col min="16" max="16" style="659" width="1.7109375" customWidth="1"/>
    <col min="17" max="18" style="65" width="9.140625"/>
    <col min="19" max="19" style="659" width="1.7109375" customWidth="1"/>
    <col min="20" max="20" style="659" width="22.28125" customWidth="1"/>
    <col min="21" max="21" style="659" width="1.7109375" customWidth="1"/>
    <col min="22" max="22" style="659" width="19.28125" customWidth="1"/>
    <col min="23" max="23" style="659" width="1.7109375" customWidth="1"/>
    <col min="24" max="24" style="659" width="27.421875" customWidth="1"/>
    <col min="25" max="25" style="659" width="1.7109375" customWidth="1"/>
    <col min="26" max="26" style="659" width="28.00390625" customWidth="1"/>
    <col min="27" max="27" style="659" width="1.7109375" customWidth="1"/>
    <col min="28" max="28" style="659" width="31.421875" customWidth="1"/>
    <col min="29" max="29" style="659" width="9.140625"/>
    <col min="30" max="30" style="659" width="11.140625" customWidth="1"/>
    <col min="31" max="31" style="659" width="44.28125" customWidth="1"/>
  </cols>
  <sheetData>
    <row s="107" customFormat="1" customHeight="1" ht="38.25">
      <c r="A1" s="517" t="s">
        <v>251</v>
      </c>
      <c r="B1" s="113"/>
      <c r="C1" s="88" t="s">
        <v>252</v>
      </c>
      <c r="D1" s="88" t="s">
        <v>253</v>
      </c>
      <c r="E1" s="88" t="s">
        <v>254</v>
      </c>
      <c r="F1" s="88" t="s">
        <v>255</v>
      </c>
      <c r="G1" s="88" t="s">
        <v>256</v>
      </c>
      <c r="H1" s="88" t="s">
        <v>257</v>
      </c>
      <c r="I1" s="88" t="s">
        <v>258</v>
      </c>
      <c r="J1" s="88" t="s">
        <v>259</v>
      </c>
      <c r="K1" s="96" t="s">
        <v>260</v>
      </c>
      <c r="L1" s="88" t="s">
        <v>261</v>
      </c>
      <c r="M1" s="106" t="s">
        <v>262</v>
      </c>
      <c r="N1" s="93" t="s">
        <v>263</v>
      </c>
      <c r="O1" s="88" t="s">
        <v>264</v>
      </c>
      <c r="Q1" s="998" t="s">
        <v>265</v>
      </c>
      <c r="R1" s="998" t="s">
        <v>266</v>
      </c>
      <c r="T1" s="88" t="s">
        <v>267</v>
      </c>
      <c r="V1" s="88" t="s">
        <v>268</v>
      </c>
      <c r="X1" s="88" t="s">
        <v>269</v>
      </c>
      <c r="Z1" s="88" t="s">
        <v>270</v>
      </c>
      <c r="AB1" s="88" t="s">
        <v>271</v>
      </c>
      <c r="AD1" s="843" t="s">
        <v>272</v>
      </c>
      <c r="AE1" s="843"/>
    </row>
    <row customHeight="1" ht="25.5">
      <c r="A2" s="518" t="s">
        <v>273</v>
      </c>
      <c r="C2" s="89">
        <v>2016</v>
      </c>
      <c r="D2" s="89" t="s">
        <v>148</v>
      </c>
      <c r="E2" s="90" t="s">
        <v>274</v>
      </c>
      <c r="F2" s="90" t="s">
        <v>275</v>
      </c>
      <c r="G2" s="90" t="s">
        <v>276</v>
      </c>
      <c r="H2" s="90" t="s">
        <v>170</v>
      </c>
      <c r="I2" s="90" t="s">
        <v>165</v>
      </c>
      <c r="J2" s="92"/>
      <c r="K2" s="108">
        <v>52</v>
      </c>
      <c r="L2" s="88" t="s">
        <v>277</v>
      </c>
      <c r="M2" s="106" t="s">
        <v>278</v>
      </c>
      <c r="N2" s="94" t="s">
        <v>21</v>
      </c>
      <c r="O2" s="114" t="s">
        <v>279</v>
      </c>
      <c r="Q2" s="999" t="s">
        <v>280</v>
      </c>
      <c r="R2" s="186" t="s">
        <v>280</v>
      </c>
      <c r="T2" s="197" t="s">
        <v>281</v>
      </c>
      <c r="V2" s="197" t="s">
        <v>282</v>
      </c>
      <c r="X2" s="89" t="s">
        <v>37</v>
      </c>
      <c r="Z2" s="89" t="s">
        <v>283</v>
      </c>
      <c r="AB2" s="89" t="s">
        <v>284</v>
      </c>
      <c r="AD2" s="421" t="s">
        <v>285</v>
      </c>
      <c r="AE2" s="422" t="s">
        <v>286</v>
      </c>
    </row>
    <row customHeight="1" ht="33.75">
      <c r="A3" s="518" t="s">
        <v>287</v>
      </c>
      <c r="C3" s="89">
        <v>2017</v>
      </c>
      <c r="D3" s="89" t="s">
        <v>17</v>
      </c>
      <c r="E3" s="90" t="s">
        <v>288</v>
      </c>
      <c r="F3" s="90" t="s">
        <v>289</v>
      </c>
      <c r="G3" s="90" t="s">
        <v>290</v>
      </c>
      <c r="H3" s="90" t="s">
        <v>177</v>
      </c>
      <c r="I3" s="90" t="s">
        <v>166</v>
      </c>
      <c r="J3" s="92" t="s">
        <v>291</v>
      </c>
      <c r="K3" s="105" t="s">
        <v>292</v>
      </c>
      <c r="L3" s="88" t="s">
        <v>293</v>
      </c>
      <c r="M3" s="106" t="s">
        <v>294</v>
      </c>
      <c r="N3" s="94" t="s">
        <v>295</v>
      </c>
      <c r="O3" s="114" t="s">
        <v>296</v>
      </c>
      <c r="Q3" s="153" t="s">
        <v>297</v>
      </c>
      <c r="R3" s="186" t="s">
        <v>297</v>
      </c>
      <c r="T3" s="197" t="s">
        <v>298</v>
      </c>
      <c r="V3" s="197" t="s">
        <v>299</v>
      </c>
      <c r="X3" s="89" t="s">
        <v>300</v>
      </c>
      <c r="Z3" s="89" t="s">
        <v>301</v>
      </c>
      <c r="AB3" s="89" t="s">
        <v>302</v>
      </c>
      <c r="AD3" s="423" t="s">
        <v>303</v>
      </c>
      <c r="AE3" s="424" t="s">
        <v>304</v>
      </c>
    </row>
    <row customHeight="1" ht="33.75">
      <c r="A4" s="518" t="s">
        <v>305</v>
      </c>
      <c r="E4" s="90" t="s">
        <v>306</v>
      </c>
      <c r="F4" s="90" t="s">
        <v>307</v>
      </c>
      <c r="J4" s="92"/>
      <c r="K4" s="108">
        <v>104</v>
      </c>
      <c r="L4" s="88" t="s">
        <v>308</v>
      </c>
      <c r="M4" s="106" t="s">
        <v>309</v>
      </c>
      <c r="O4" s="114" t="s">
        <v>310</v>
      </c>
      <c r="Q4" s="153" t="s">
        <v>311</v>
      </c>
      <c r="R4" s="186" t="s">
        <v>311</v>
      </c>
      <c r="V4" s="197" t="s">
        <v>312</v>
      </c>
      <c r="X4" s="89" t="s">
        <v>313</v>
      </c>
      <c r="AB4" s="89" t="s">
        <v>314</v>
      </c>
      <c r="AD4" s="423" t="s">
        <v>315</v>
      </c>
      <c r="AE4" s="424" t="s">
        <v>316</v>
      </c>
    </row>
    <row customHeight="1" ht="25.5">
      <c r="A5" s="518" t="s">
        <v>317</v>
      </c>
      <c r="E5" s="90" t="s">
        <v>318</v>
      </c>
      <c r="F5" s="90" t="s">
        <v>319</v>
      </c>
      <c r="L5" s="88" t="s">
        <v>320</v>
      </c>
      <c r="M5" s="106"/>
      <c r="N5" s="94"/>
      <c r="O5" s="114" t="s">
        <v>321</v>
      </c>
      <c r="Q5" s="153" t="s">
        <v>322</v>
      </c>
      <c r="R5" s="186" t="s">
        <v>322</v>
      </c>
      <c r="X5" s="89" t="s">
        <v>323</v>
      </c>
    </row>
    <row customHeight="1" ht="11.25">
      <c r="A6" s="518" t="s">
        <v>324</v>
      </c>
      <c r="E6" s="90" t="s">
        <v>325</v>
      </c>
      <c r="F6" s="92"/>
      <c r="L6" s="1000"/>
      <c r="M6" s="109"/>
      <c r="N6" s="94"/>
      <c r="O6" s="114" t="s">
        <v>326</v>
      </c>
      <c r="Q6" s="153" t="s">
        <v>327</v>
      </c>
      <c r="R6" s="186" t="s">
        <v>327</v>
      </c>
      <c r="X6" s="89" t="s">
        <v>328</v>
      </c>
    </row>
    <row customHeight="1" ht="12.75">
      <c r="A7" s="518" t="s">
        <v>329</v>
      </c>
      <c r="E7" s="90" t="s">
        <v>330</v>
      </c>
      <c r="F7" s="92"/>
      <c r="L7" s="116"/>
      <c r="M7" s="109"/>
      <c r="O7" s="114" t="s">
        <v>331</v>
      </c>
      <c r="Q7" s="153" t="s">
        <v>332</v>
      </c>
      <c r="R7" s="186" t="s">
        <v>332</v>
      </c>
      <c r="X7" s="89" t="s">
        <v>333</v>
      </c>
    </row>
    <row customHeight="1" ht="11.25">
      <c r="A8" s="518" t="s">
        <v>334</v>
      </c>
      <c r="E8" s="90" t="s">
        <v>335</v>
      </c>
      <c r="F8" s="92"/>
      <c r="L8" s="1001" t="s">
        <v>336</v>
      </c>
      <c r="O8" s="114" t="s">
        <v>337</v>
      </c>
      <c r="Q8" s="153" t="s">
        <v>338</v>
      </c>
      <c r="R8" s="186" t="s">
        <v>338</v>
      </c>
    </row>
    <row customHeight="1" ht="11.25">
      <c r="A9" s="518" t="s">
        <v>339</v>
      </c>
      <c r="E9" s="90" t="s">
        <v>340</v>
      </c>
      <c r="F9" s="92"/>
      <c r="L9" s="1002"/>
      <c r="O9" s="114" t="s">
        <v>341</v>
      </c>
      <c r="Q9" s="153" t="s">
        <v>342</v>
      </c>
      <c r="R9" s="186" t="s">
        <v>342</v>
      </c>
    </row>
    <row customHeight="1" ht="12.75">
      <c r="A10" s="518" t="s">
        <v>343</v>
      </c>
      <c r="E10" s="90" t="s">
        <v>344</v>
      </c>
      <c r="F10" s="92"/>
      <c r="L10" s="116"/>
      <c r="O10" s="114" t="s">
        <v>345</v>
      </c>
      <c r="Q10" s="153" t="s">
        <v>346</v>
      </c>
      <c r="R10" s="186" t="s">
        <v>346</v>
      </c>
    </row>
    <row customHeight="1" ht="22.5">
      <c r="A11" s="518" t="s">
        <v>347</v>
      </c>
      <c r="E11" s="90" t="s">
        <v>348</v>
      </c>
      <c r="F11" s="92"/>
      <c r="L11" s="1003" t="s">
        <v>349</v>
      </c>
      <c r="O11" s="114" t="s">
        <v>350</v>
      </c>
      <c r="Q11" s="153" t="s">
        <v>351</v>
      </c>
      <c r="R11" s="186" t="s">
        <v>351</v>
      </c>
    </row>
    <row customHeight="1" ht="11.25">
      <c r="A12" s="518" t="s">
        <v>352</v>
      </c>
      <c r="E12" s="90" t="s">
        <v>353</v>
      </c>
      <c r="F12" s="92"/>
      <c r="O12" s="114" t="s">
        <v>354</v>
      </c>
      <c r="Q12" s="153" t="s">
        <v>355</v>
      </c>
      <c r="R12" s="186" t="s">
        <v>355</v>
      </c>
    </row>
    <row customHeight="1" ht="11.25">
      <c r="A13" s="518" t="s">
        <v>356</v>
      </c>
      <c r="E13" s="90" t="s">
        <v>357</v>
      </c>
      <c r="F13" s="92"/>
      <c r="O13" s="114" t="s">
        <v>358</v>
      </c>
      <c r="Q13" s="153" t="s">
        <v>359</v>
      </c>
      <c r="R13" s="186" t="s">
        <v>359</v>
      </c>
    </row>
    <row customHeight="1" ht="11.25">
      <c r="A14" s="518" t="s">
        <v>360</v>
      </c>
      <c r="O14" s="114" t="s">
        <v>361</v>
      </c>
      <c r="Q14" s="153" t="s">
        <v>362</v>
      </c>
      <c r="R14" s="186" t="s">
        <v>362</v>
      </c>
    </row>
    <row customHeight="1" ht="11.25">
      <c r="A15" s="518" t="s">
        <v>363</v>
      </c>
      <c r="O15" s="114" t="s">
        <v>364</v>
      </c>
      <c r="Q15" s="153" t="s">
        <v>365</v>
      </c>
      <c r="R15" s="186" t="s">
        <v>365</v>
      </c>
    </row>
    <row customHeight="1" ht="11.25">
      <c r="A16" s="518" t="s">
        <v>366</v>
      </c>
      <c r="C16" s="162"/>
      <c r="D16" s="155"/>
      <c r="E16" s="155"/>
      <c r="G16" s="171" t="s">
        <v>367</v>
      </c>
      <c r="I16" s="615" t="s">
        <v>368</v>
      </c>
      <c r="O16" s="114" t="s">
        <v>369</v>
      </c>
      <c r="Q16" s="153" t="s">
        <v>370</v>
      </c>
      <c r="R16" s="186" t="s">
        <v>370</v>
      </c>
    </row>
    <row customHeight="1" ht="11.25">
      <c r="A17" s="518" t="s">
        <v>371</v>
      </c>
      <c r="C17" s="156" t="s">
        <v>372</v>
      </c>
      <c r="D17" s="157" t="str">
        <f>IF(f_startDate="","",f_startDate)</f>
        <v>46023.486655092594</v>
      </c>
      <c r="E17" s="157" t="str">
        <f>IF(f_endDate="","",f_endDate)</f>
        <v>47848</v>
      </c>
      <c r="G17" s="172" t="s">
        <v>373</v>
      </c>
      <c r="I17" s="616" t="s">
        <v>374</v>
      </c>
      <c r="O17" s="114" t="s">
        <v>375</v>
      </c>
      <c r="Q17" s="153" t="s">
        <v>376</v>
      </c>
      <c r="R17" s="186" t="s">
        <v>376</v>
      </c>
    </row>
    <row customHeight="1" ht="11.25">
      <c r="A18" s="518" t="s">
        <v>377</v>
      </c>
      <c r="C18" s="158"/>
      <c r="D18" s="159"/>
      <c r="E18" s="159"/>
      <c r="G18" s="162"/>
      <c r="O18" s="114" t="s">
        <v>378</v>
      </c>
      <c r="Q18" s="153" t="s">
        <v>379</v>
      </c>
      <c r="R18" s="186" t="s">
        <v>379</v>
      </c>
    </row>
    <row customHeight="1" ht="22.5">
      <c r="A19" s="518" t="s">
        <v>380</v>
      </c>
      <c r="C19" s="162"/>
      <c r="D19" s="155"/>
      <c r="E19" s="155"/>
      <c r="G19" s="171" t="s">
        <v>381</v>
      </c>
      <c r="I19" s="617" t="s">
        <v>382</v>
      </c>
      <c r="O19" s="114" t="s">
        <v>383</v>
      </c>
      <c r="Q19" s="153" t="s">
        <v>384</v>
      </c>
      <c r="R19" s="186" t="s">
        <v>384</v>
      </c>
    </row>
    <row customHeight="1" ht="22.5">
      <c r="A20" s="518" t="s">
        <v>385</v>
      </c>
      <c r="C20" s="160" t="s">
        <v>386</v>
      </c>
      <c r="D20" s="161"/>
      <c r="E20" s="161"/>
      <c r="G20" s="117" t="b">
        <v>1</v>
      </c>
      <c r="I20" s="669" t="s">
        <v>64</v>
      </c>
      <c r="O20" s="114" t="s">
        <v>387</v>
      </c>
      <c r="Q20" s="153" t="s">
        <v>388</v>
      </c>
      <c r="R20" s="186" t="s">
        <v>388</v>
      </c>
    </row>
    <row customHeight="1" ht="11.25">
      <c r="A21" s="518" t="s">
        <v>389</v>
      </c>
      <c r="O21" s="114" t="s">
        <v>390</v>
      </c>
      <c r="Q21" s="153" t="s">
        <v>391</v>
      </c>
      <c r="R21" s="186" t="s">
        <v>391</v>
      </c>
    </row>
    <row customHeight="1" ht="11.25">
      <c r="A22" s="518" t="s">
        <v>392</v>
      </c>
      <c r="O22" s="114" t="s">
        <v>393</v>
      </c>
      <c r="Q22" s="153" t="s">
        <v>394</v>
      </c>
      <c r="R22" s="186" t="s">
        <v>394</v>
      </c>
    </row>
    <row customHeight="1" ht="11.25">
      <c r="A23" s="518" t="s">
        <v>395</v>
      </c>
      <c r="O23" s="114" t="s">
        <v>396</v>
      </c>
      <c r="Q23" s="153" t="s">
        <v>397</v>
      </c>
      <c r="R23" s="186" t="s">
        <v>397</v>
      </c>
    </row>
    <row customHeight="1" ht="11.25">
      <c r="A24" s="518" t="s">
        <v>398</v>
      </c>
      <c r="O24" s="114" t="s">
        <v>399</v>
      </c>
      <c r="Q24" s="153" t="s">
        <v>400</v>
      </c>
      <c r="R24" s="186" t="s">
        <v>400</v>
      </c>
    </row>
    <row customHeight="1" ht="11.25">
      <c r="A25" s="518" t="s">
        <v>401</v>
      </c>
      <c r="O25" s="114" t="s">
        <v>402</v>
      </c>
      <c r="Q25" s="153" t="s">
        <v>403</v>
      </c>
      <c r="R25" s="186" t="s">
        <v>403</v>
      </c>
    </row>
    <row customHeight="1" ht="11.25">
      <c r="A26" s="518" t="s">
        <v>404</v>
      </c>
      <c r="O26" s="114" t="s">
        <v>405</v>
      </c>
      <c r="R26" s="186" t="s">
        <v>406</v>
      </c>
    </row>
    <row customHeight="1" ht="11.25">
      <c r="A27" s="518" t="s">
        <v>407</v>
      </c>
      <c r="O27" s="114" t="s">
        <v>408</v>
      </c>
      <c r="R27" s="186" t="s">
        <v>409</v>
      </c>
    </row>
    <row customHeight="1" ht="11.25">
      <c r="A28" s="518" t="s">
        <v>410</v>
      </c>
      <c r="O28" s="114" t="s">
        <v>411</v>
      </c>
      <c r="R28" s="186" t="s">
        <v>412</v>
      </c>
    </row>
    <row customHeight="1" ht="11.25">
      <c r="A29" s="518" t="s">
        <v>413</v>
      </c>
      <c r="O29" s="114" t="s">
        <v>414</v>
      </c>
      <c r="R29" s="186" t="s">
        <v>415</v>
      </c>
    </row>
    <row customHeight="1" ht="11.25">
      <c r="A30" s="518" t="s">
        <v>416</v>
      </c>
      <c r="O30" s="114" t="s">
        <v>417</v>
      </c>
      <c r="R30" s="186" t="s">
        <v>418</v>
      </c>
    </row>
    <row customHeight="1" ht="11.25">
      <c r="A31" s="518" t="s">
        <v>419</v>
      </c>
      <c r="O31" s="114" t="s">
        <v>420</v>
      </c>
      <c r="R31" s="186" t="s">
        <v>421</v>
      </c>
    </row>
    <row customHeight="1" ht="11.25">
      <c r="A32" s="518" t="s">
        <v>422</v>
      </c>
      <c r="O32" s="114" t="s">
        <v>423</v>
      </c>
      <c r="R32" s="186" t="s">
        <v>424</v>
      </c>
    </row>
    <row customHeight="1" ht="11.25">
      <c r="A33" s="518" t="s">
        <v>425</v>
      </c>
      <c r="O33" s="114" t="s">
        <v>426</v>
      </c>
      <c r="R33" s="186" t="s">
        <v>427</v>
      </c>
    </row>
    <row customHeight="1" ht="11.25">
      <c r="A34" s="518" t="s">
        <v>428</v>
      </c>
      <c r="O34" s="114" t="s">
        <v>429</v>
      </c>
      <c r="R34" s="186" t="s">
        <v>430</v>
      </c>
    </row>
    <row customHeight="1" ht="11.25">
      <c r="A35" s="518" t="s">
        <v>431</v>
      </c>
      <c r="O35" s="114" t="s">
        <v>432</v>
      </c>
      <c r="R35" s="186" t="s">
        <v>433</v>
      </c>
    </row>
    <row customHeight="1" ht="11.25">
      <c r="A36" s="518" t="s">
        <v>434</v>
      </c>
      <c r="O36" s="114" t="s">
        <v>435</v>
      </c>
      <c r="R36" s="186" t="s">
        <v>436</v>
      </c>
    </row>
    <row customHeight="1" ht="11.25">
      <c r="A37" s="518" t="s">
        <v>437</v>
      </c>
      <c r="O37" s="114" t="s">
        <v>438</v>
      </c>
      <c r="R37" s="186" t="s">
        <v>439</v>
      </c>
    </row>
    <row customHeight="1" ht="11.25">
      <c r="A38" s="518" t="s">
        <v>440</v>
      </c>
      <c r="O38" s="114" t="s">
        <v>441</v>
      </c>
      <c r="R38" s="186" t="s">
        <v>442</v>
      </c>
    </row>
    <row customHeight="1" ht="11.25">
      <c r="A39" s="518" t="s">
        <v>443</v>
      </c>
      <c r="O39" s="114" t="s">
        <v>444</v>
      </c>
      <c r="R39" s="186" t="s">
        <v>445</v>
      </c>
    </row>
    <row customHeight="1" ht="11.25">
      <c r="A40" s="518" t="s">
        <v>446</v>
      </c>
      <c r="O40" s="114" t="s">
        <v>447</v>
      </c>
      <c r="R40" s="186" t="s">
        <v>448</v>
      </c>
    </row>
    <row customHeight="1" ht="11.25">
      <c r="A41" s="518" t="s">
        <v>449</v>
      </c>
      <c r="O41" s="114" t="s">
        <v>450</v>
      </c>
      <c r="R41" s="186" t="s">
        <v>451</v>
      </c>
    </row>
    <row customHeight="1" ht="11.25">
      <c r="A42" s="518" t="s">
        <v>452</v>
      </c>
      <c r="O42" s="114" t="s">
        <v>453</v>
      </c>
      <c r="R42" s="186" t="s">
        <v>454</v>
      </c>
    </row>
    <row customHeight="1" ht="11.25">
      <c r="A43" s="518" t="s">
        <v>455</v>
      </c>
      <c r="O43" s="114" t="s">
        <v>456</v>
      </c>
      <c r="R43" s="186" t="s">
        <v>457</v>
      </c>
    </row>
    <row customHeight="1" ht="11.25">
      <c r="A44" s="518" t="s">
        <v>458</v>
      </c>
      <c r="R44" s="186" t="s">
        <v>459</v>
      </c>
    </row>
    <row customHeight="1" ht="11.25">
      <c r="A45" s="518" t="s">
        <v>460</v>
      </c>
      <c r="R45" s="186" t="s">
        <v>461</v>
      </c>
    </row>
    <row customHeight="1" ht="11.25">
      <c r="A46" s="518" t="s">
        <v>462</v>
      </c>
      <c r="R46" s="186" t="s">
        <v>463</v>
      </c>
    </row>
    <row customHeight="1" ht="11.25">
      <c r="A47" s="518" t="s">
        <v>464</v>
      </c>
      <c r="R47" s="186" t="s">
        <v>465</v>
      </c>
    </row>
    <row customHeight="1" ht="11.25">
      <c r="A48" s="518" t="s">
        <v>466</v>
      </c>
      <c r="R48" s="186" t="s">
        <v>467</v>
      </c>
    </row>
    <row customHeight="1" ht="11.25">
      <c r="A49" s="518" t="s">
        <v>468</v>
      </c>
      <c r="R49" s="186" t="s">
        <v>469</v>
      </c>
    </row>
    <row customHeight="1" ht="11.25">
      <c r="A50" s="518" t="s">
        <v>470</v>
      </c>
      <c r="R50" s="186" t="s">
        <v>471</v>
      </c>
    </row>
    <row customHeight="1" ht="11.25">
      <c r="A51" s="518" t="s">
        <v>472</v>
      </c>
      <c r="R51" s="186" t="s">
        <v>473</v>
      </c>
    </row>
    <row customHeight="1" ht="11.25">
      <c r="A52" s="518" t="s">
        <v>474</v>
      </c>
      <c r="R52" s="186" t="s">
        <v>475</v>
      </c>
    </row>
    <row customHeight="1" ht="11.25">
      <c r="A53" s="518" t="s">
        <v>476</v>
      </c>
      <c r="R53" s="186" t="s">
        <v>477</v>
      </c>
    </row>
    <row customHeight="1" ht="11.25">
      <c r="A54" s="518" t="s">
        <v>478</v>
      </c>
      <c r="R54" s="186" t="s">
        <v>479</v>
      </c>
    </row>
    <row customHeight="1" ht="11.25">
      <c r="A55" s="518" t="s">
        <v>480</v>
      </c>
      <c r="R55" s="186" t="s">
        <v>481</v>
      </c>
    </row>
    <row customHeight="1" ht="11.25">
      <c r="A56" s="518" t="s">
        <v>482</v>
      </c>
      <c r="R56" s="186" t="s">
        <v>483</v>
      </c>
    </row>
    <row customHeight="1" ht="11.25">
      <c r="A57" s="518" t="s">
        <v>484</v>
      </c>
      <c r="R57" s="186" t="s">
        <v>485</v>
      </c>
    </row>
    <row customHeight="1" ht="11.25">
      <c r="A58" s="518" t="s">
        <v>486</v>
      </c>
      <c r="R58" s="186" t="s">
        <v>487</v>
      </c>
    </row>
    <row customHeight="1" ht="11.25">
      <c r="A59" s="518" t="s">
        <v>488</v>
      </c>
      <c r="R59" s="186" t="s">
        <v>489</v>
      </c>
    </row>
    <row customHeight="1" ht="11.25">
      <c r="A60" s="518" t="s">
        <v>490</v>
      </c>
      <c r="R60" s="186" t="s">
        <v>491</v>
      </c>
    </row>
    <row customHeight="1" ht="22.5">
      <c r="A61" s="518" t="s">
        <v>492</v>
      </c>
      <c r="R61" s="186" t="s">
        <v>493</v>
      </c>
    </row>
    <row customHeight="1" ht="11.25">
      <c r="A62" s="518" t="s">
        <v>494</v>
      </c>
    </row>
    <row customHeight="1" ht="11.25">
      <c r="A63" s="518" t="s">
        <v>495</v>
      </c>
    </row>
    <row customHeight="1" ht="11.25">
      <c r="A64" s="518" t="s">
        <v>496</v>
      </c>
    </row>
    <row customHeight="1" ht="11.25">
      <c r="A65" s="518" t="s">
        <v>497</v>
      </c>
    </row>
    <row customHeight="1" ht="11.25">
      <c r="A66" s="518" t="s">
        <v>498</v>
      </c>
    </row>
    <row customHeight="1" ht="11.25">
      <c r="A67" s="518" t="s">
        <v>499</v>
      </c>
    </row>
    <row customHeight="1" ht="11.25">
      <c r="A68" s="518" t="s">
        <v>500</v>
      </c>
    </row>
    <row customHeight="1" ht="11.25">
      <c r="A69" s="518" t="s">
        <v>501</v>
      </c>
    </row>
    <row customHeight="1" ht="11.25">
      <c r="A70" s="518" t="s">
        <v>502</v>
      </c>
    </row>
    <row customHeight="1" ht="11.25">
      <c r="A71" s="518" t="s">
        <v>503</v>
      </c>
    </row>
    <row customHeight="1" ht="11.25">
      <c r="A72" s="518" t="s">
        <v>504</v>
      </c>
    </row>
    <row customHeight="1" ht="11.25">
      <c r="A73" s="518" t="s">
        <v>505</v>
      </c>
    </row>
    <row customHeight="1" ht="11.25">
      <c r="A74" s="518" t="s">
        <v>506</v>
      </c>
    </row>
    <row customHeight="1" ht="11.25">
      <c r="A75" s="518" t="s">
        <v>507</v>
      </c>
    </row>
    <row customHeight="1" ht="11.25">
      <c r="A76" s="518" t="s">
        <v>508</v>
      </c>
    </row>
    <row customHeight="1" ht="11.25">
      <c r="A77" s="518" t="s">
        <v>509</v>
      </c>
    </row>
    <row customHeight="1" ht="11.25">
      <c r="A78" s="518" t="s">
        <v>510</v>
      </c>
    </row>
    <row customHeight="1" ht="11.25">
      <c r="A79" s="518" t="s">
        <v>511</v>
      </c>
    </row>
    <row customHeight="1" ht="11.25">
      <c r="A80" s="518" t="s">
        <v>512</v>
      </c>
    </row>
    <row customHeight="1" ht="11.25">
      <c r="A81" s="518" t="s">
        <v>15</v>
      </c>
    </row>
    <row customHeight="1" ht="11.25">
      <c r="A82" s="518" t="s">
        <v>513</v>
      </c>
    </row>
    <row customHeight="1" ht="11.25">
      <c r="A83" s="518" t="s">
        <v>514</v>
      </c>
    </row>
    <row customHeight="1" ht="11.25">
      <c r="A84" s="518" t="s">
        <v>515</v>
      </c>
    </row>
    <row customHeight="1" ht="11.25">
      <c r="A85" s="518" t="s">
        <v>516</v>
      </c>
    </row>
    <row customHeight="1" ht="11.25">
      <c r="A86" s="518" t="s">
        <v>517</v>
      </c>
    </row>
    <row customHeight="1" ht="11.25">
      <c r="A87" s="518" t="s">
        <v>518</v>
      </c>
    </row>
  </sheetData>
  <sheetProtection formatColumns="0" formatRows="0" sort="0" autoFilter="0" insertRows="0" insertColumns="1" deleteRows="0" deleteColumns="0"/>
  <mergeCells count="1">
    <mergeCell ref="AD1:AE1"/>
  </mergeCells>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54467E3-667F-C4FE-9EF4-0.26D84D6F}" mc:Ignorable="x14ac xr xr2 xr3">
  <sheetPr>
    <tabColor rgb="FFFFCC99"/>
  </sheetPr>
  <dimension ref="A1:AP207"/>
  <sheetViews>
    <sheetView topLeftCell="A1" showGridLines="0" zoomScale="85" workbookViewId="0">
      <selection activeCell="A1" sqref="A1"/>
    </sheetView>
  </sheetViews>
  <sheetFormatPr defaultColWidth="9.140625" customHeight="1" defaultRowHeight="15"/>
  <cols>
    <col min="1" max="1" style="658" width="27.421875" customWidth="1"/>
    <col min="2" max="3" style="658" width="10.00390625" customWidth="1"/>
    <col min="4" max="4" style="658" width="10.140625" customWidth="1"/>
    <col min="5" max="5" style="658" width="20.00390625" customWidth="1"/>
    <col min="6" max="6" style="658" width="16.421875" customWidth="1"/>
    <col min="7" max="7" style="658" width="15.28125" customWidth="1"/>
    <col min="8" max="9" style="658" width="20.7109375" customWidth="1"/>
    <col min="10" max="10" style="658" width="24.28125" customWidth="1"/>
    <col min="11" max="11" style="658" width="11.8515625" customWidth="1"/>
    <col min="12" max="12" style="658" width="7.7109375" customWidth="1"/>
    <col min="13" max="13" style="658" width="32.421875" customWidth="1"/>
    <col min="14" max="14" style="658" width="9.140625"/>
    <col min="15" max="20" style="658" width="9.8515625" customWidth="1"/>
    <col min="21" max="21" style="183" width="9.8515625" customWidth="1"/>
    <col min="22" max="24" style="658" width="9.8515625" customWidth="1"/>
    <col min="25" max="42" style="658" width="9.140625"/>
  </cols>
  <sheetData>
    <row r="3" customHeight="1" ht="15">
      <c r="A3" s="86" t="s">
        <v>519</v>
      </c>
      <c r="B3" s="86"/>
      <c r="C3" s="86"/>
      <c r="D3" s="86"/>
      <c r="E3" s="86"/>
      <c r="F3" s="86"/>
      <c r="G3" s="86"/>
      <c r="H3" s="86"/>
      <c r="I3" s="86"/>
      <c r="J3" s="86"/>
      <c r="K3" s="86"/>
      <c r="L3" s="86"/>
      <c r="M3" s="86"/>
      <c r="N3" s="86"/>
      <c r="O3" s="86"/>
      <c r="P3" s="86"/>
      <c r="Q3" s="86"/>
      <c r="R3" s="86"/>
      <c r="S3" s="86"/>
      <c r="T3" s="86"/>
      <c r="U3" s="182"/>
      <c r="V3" s="86"/>
      <c r="W3" s="86"/>
    </row>
    <row r="5" s="658" customFormat="1" customHeight="1" ht="18.75">
      <c r="A5" s="120"/>
      <c r="C5" s="122"/>
      <c r="D5" s="190"/>
      <c r="E5" s="192"/>
      <c r="F5" s="173"/>
      <c r="G5" s="193"/>
      <c r="I5" s="191"/>
      <c r="L5" s="179"/>
    </row>
    <row r="7" customHeight="1" ht="15">
      <c r="A7" s="86" t="s">
        <v>520</v>
      </c>
      <c r="B7" s="86"/>
      <c r="C7" s="86"/>
      <c r="D7" s="86"/>
      <c r="E7" s="86"/>
      <c r="F7" s="86"/>
      <c r="G7" s="86"/>
      <c r="H7" s="86"/>
      <c r="I7" s="86"/>
      <c r="J7" s="86"/>
      <c r="K7" s="86"/>
      <c r="L7" s="86"/>
      <c r="M7" s="86"/>
      <c r="N7" s="86"/>
      <c r="O7" s="86"/>
      <c r="P7" s="86"/>
      <c r="Q7" s="86"/>
      <c r="R7" s="86"/>
      <c r="S7" s="86"/>
      <c r="T7" s="86"/>
      <c r="U7" s="182"/>
      <c r="V7" s="86"/>
      <c r="W7" s="86"/>
    </row>
    <row r="9" customHeight="1" ht="15">
      <c r="D9" s="174"/>
      <c r="E9" s="175"/>
    </row>
    <row r="11" customHeight="1" ht="15">
      <c r="A11" s="86" t="s">
        <v>521</v>
      </c>
      <c r="B11" s="86"/>
      <c r="C11" s="86"/>
      <c r="D11" s="86"/>
      <c r="E11" s="86"/>
      <c r="F11" s="86"/>
      <c r="G11" s="86"/>
      <c r="H11" s="86"/>
      <c r="I11" s="86"/>
      <c r="J11" s="86"/>
      <c r="K11" s="86"/>
      <c r="L11" s="86"/>
      <c r="M11" s="86"/>
      <c r="N11" s="86"/>
      <c r="O11" s="86"/>
      <c r="P11" s="86"/>
      <c r="Q11" s="86"/>
      <c r="R11" s="86"/>
      <c r="S11" s="86"/>
      <c r="T11" s="86"/>
      <c r="U11" s="182"/>
      <c r="V11" s="86"/>
      <c r="W11" s="86"/>
    </row>
    <row r="13" s="124" customFormat="1" customHeight="1" ht="15">
      <c r="C13" s="127"/>
      <c r="D13" s="174"/>
      <c r="E13" s="555"/>
      <c r="F13" s="621"/>
      <c r="I13" s="67"/>
      <c r="J13" s="67"/>
      <c r="V13" s="180"/>
    </row>
    <row r="17" customHeight="1" ht="15">
      <c r="A17" s="86" t="s">
        <v>522</v>
      </c>
      <c r="B17" s="86"/>
      <c r="C17" s="86"/>
      <c r="D17" s="86"/>
      <c r="E17" s="86"/>
      <c r="F17" s="86"/>
      <c r="G17" s="86"/>
      <c r="H17" s="86"/>
      <c r="I17" s="86"/>
      <c r="J17" s="86"/>
      <c r="K17" s="86"/>
      <c r="L17" s="86"/>
      <c r="M17" s="86"/>
      <c r="N17" s="86"/>
      <c r="O17" s="86"/>
      <c r="P17" s="86"/>
      <c r="Q17" s="86"/>
      <c r="R17" s="86"/>
      <c r="S17" s="86"/>
      <c r="T17" s="86"/>
      <c r="U17" s="182"/>
      <c r="V17" s="86"/>
      <c r="W17" s="86"/>
    </row>
    <row r="19" customHeight="1" ht="18.75">
      <c r="D19" s="752" t="s">
        <v>66</v>
      </c>
      <c r="E19" s="754" t="str">
        <f>IF(ISERROR(INDEX(activity,MATCH(D19,List01_N_activity,0))),"",INDEX(activity,MATCH(D19,List01_N_activity,0)))</f>
        <v>Захоронение твердых коммунальных отходов</v>
      </c>
      <c r="F19" s="729" t="str">
        <f>IF(ISERROR(INDEX(activity,MATCH(D19,List01_N_activity,0))),"",OFFSET(INDEX(activity,MATCH(D19,List01_N_activity,0)),,1))</f>
        <v>Тариф на захоронение твердых коммунальных отходов</v>
      </c>
      <c r="G19" s="757">
        <v>1</v>
      </c>
      <c r="H19" s="764">
        <f>'Перечень тарифов'!I20</f>
        <v>0</v>
      </c>
      <c r="I19" s="266"/>
      <c r="J19" s="742" t="s">
        <v>148</v>
      </c>
      <c r="K19" s="742" t="s">
        <v>148</v>
      </c>
      <c r="L19" s="231"/>
      <c r="M19" s="739" t="s">
        <v>66</v>
      </c>
      <c r="N19" s="762" t="s">
        <v>70</v>
      </c>
      <c r="O19" s="268"/>
      <c r="P19" s="766" t="s">
        <v>148</v>
      </c>
      <c r="Q19" s="766" t="s">
        <v>148</v>
      </c>
      <c r="R19" s="233"/>
      <c r="S19" s="739" t="s">
        <v>66</v>
      </c>
      <c r="T19" s="762"/>
      <c r="U19" s="228"/>
      <c r="V19" s="765" t="s">
        <v>66</v>
      </c>
      <c r="W19" s="769"/>
      <c r="X19" s="231"/>
      <c r="Y19" s="739" t="s">
        <v>66</v>
      </c>
      <c r="Z19" s="763"/>
      <c r="AA19" s="770"/>
      <c r="AB19" s="271"/>
      <c r="AC19" s="742" t="s">
        <v>148</v>
      </c>
      <c r="AD19" s="742" t="s">
        <v>17</v>
      </c>
      <c r="AE19" s="231"/>
      <c r="AF19" s="739" t="s">
        <v>66</v>
      </c>
      <c r="AG19" s="740"/>
      <c r="AH19" s="276"/>
      <c r="AI19" s="742" t="s">
        <v>148</v>
      </c>
      <c r="AJ19" s="742" t="s">
        <v>17</v>
      </c>
      <c r="AK19" s="211"/>
      <c r="AL19" s="210" t="s">
        <v>66</v>
      </c>
      <c r="AM19" s="485"/>
      <c r="AN19" s="344"/>
      <c r="AO19" s="216"/>
      <c r="AP19" s="184" t="s">
        <v>114</v>
      </c>
    </row>
    <row customHeight="1" ht="18.75">
      <c r="D20" s="752"/>
      <c r="E20" s="754"/>
      <c r="F20" s="729"/>
      <c r="G20" s="757"/>
      <c r="H20" s="754"/>
      <c r="I20" s="263"/>
      <c r="J20" s="759"/>
      <c r="K20" s="759"/>
      <c r="L20" s="232"/>
      <c r="M20" s="739"/>
      <c r="N20" s="762"/>
      <c r="O20" s="268"/>
      <c r="P20" s="767"/>
      <c r="Q20" s="767"/>
      <c r="R20" s="234"/>
      <c r="S20" s="739"/>
      <c r="T20" s="762"/>
      <c r="U20" s="229"/>
      <c r="V20" s="765"/>
      <c r="W20" s="769"/>
      <c r="X20" s="232"/>
      <c r="Y20" s="739"/>
      <c r="Z20" s="763"/>
      <c r="AA20" s="770"/>
      <c r="AB20" s="271"/>
      <c r="AC20" s="759"/>
      <c r="AD20" s="759"/>
      <c r="AE20" s="232"/>
      <c r="AF20" s="739"/>
      <c r="AG20" s="741"/>
      <c r="AH20" s="323"/>
      <c r="AI20" s="743"/>
      <c r="AJ20" s="743"/>
      <c r="AK20" s="299"/>
      <c r="AL20" s="215"/>
      <c r="AM20" s="744" t="s">
        <v>523</v>
      </c>
      <c r="AN20" s="745"/>
      <c r="AO20" s="216"/>
      <c r="AP20" s="184" t="s">
        <v>115</v>
      </c>
    </row>
    <row customHeight="1" ht="18.75">
      <c r="D21" s="752"/>
      <c r="E21" s="754"/>
      <c r="F21" s="729"/>
      <c r="G21" s="757"/>
      <c r="H21" s="754"/>
      <c r="I21" s="263"/>
      <c r="J21" s="759"/>
      <c r="K21" s="759"/>
      <c r="L21" s="232"/>
      <c r="M21" s="739"/>
      <c r="N21" s="762"/>
      <c r="O21" s="268"/>
      <c r="P21" s="767"/>
      <c r="Q21" s="767"/>
      <c r="R21" s="234"/>
      <c r="S21" s="739"/>
      <c r="T21" s="762"/>
      <c r="U21" s="229"/>
      <c r="V21" s="765"/>
      <c r="W21" s="769"/>
      <c r="X21" s="232"/>
      <c r="Y21" s="739"/>
      <c r="Z21" s="763"/>
      <c r="AA21" s="770"/>
      <c r="AB21" s="271"/>
      <c r="AC21" s="743"/>
      <c r="AD21" s="743"/>
      <c r="AE21" s="214"/>
      <c r="AF21" s="215"/>
      <c r="AG21" s="744" t="s">
        <v>524</v>
      </c>
      <c r="AH21" s="744"/>
      <c r="AI21" s="744"/>
      <c r="AJ21" s="744"/>
      <c r="AK21" s="744"/>
      <c r="AL21" s="744"/>
      <c r="AM21" s="744"/>
      <c r="AN21" s="745"/>
      <c r="AO21" s="216"/>
      <c r="AP21" s="184" t="s">
        <v>115</v>
      </c>
    </row>
    <row customHeight="1" ht="18.75">
      <c r="D22" s="752"/>
      <c r="E22" s="754"/>
      <c r="F22" s="729"/>
      <c r="G22" s="757"/>
      <c r="H22" s="754"/>
      <c r="I22" s="263"/>
      <c r="J22" s="759"/>
      <c r="K22" s="759"/>
      <c r="L22" s="232"/>
      <c r="M22" s="739"/>
      <c r="N22" s="762"/>
      <c r="O22" s="268"/>
      <c r="P22" s="767"/>
      <c r="Q22" s="767"/>
      <c r="R22" s="234"/>
      <c r="S22" s="739"/>
      <c r="T22" s="762"/>
      <c r="U22" s="229"/>
      <c r="V22" s="765"/>
      <c r="W22" s="769"/>
      <c r="X22" s="218"/>
      <c r="Y22" s="215"/>
      <c r="Z22" s="744" t="s">
        <v>525</v>
      </c>
      <c r="AA22" s="744"/>
      <c r="AB22" s="273"/>
      <c r="AC22" s="223"/>
      <c r="AD22" s="223"/>
      <c r="AE22" s="223"/>
      <c r="AF22" s="223"/>
      <c r="AG22" s="223"/>
      <c r="AH22" s="223"/>
      <c r="AI22" s="223"/>
      <c r="AJ22" s="223"/>
      <c r="AK22" s="223"/>
      <c r="AL22" s="223"/>
      <c r="AM22" s="223"/>
      <c r="AN22" s="224"/>
      <c r="AO22" s="216"/>
      <c r="AP22" s="184" t="s">
        <v>115</v>
      </c>
    </row>
    <row customHeight="1" ht="18.75">
      <c r="D23" s="752"/>
      <c r="E23" s="754"/>
      <c r="F23" s="729"/>
      <c r="G23" s="757"/>
      <c r="H23" s="754"/>
      <c r="I23" s="263"/>
      <c r="J23" s="759"/>
      <c r="K23" s="759"/>
      <c r="L23" s="232"/>
      <c r="M23" s="739"/>
      <c r="N23" s="762"/>
      <c r="O23" s="268"/>
      <c r="P23" s="767"/>
      <c r="Q23" s="767"/>
      <c r="R23" s="234"/>
      <c r="S23" s="739"/>
      <c r="T23" s="762"/>
      <c r="U23" s="230"/>
      <c r="V23" s="215"/>
      <c r="W23" s="744" t="s">
        <v>526</v>
      </c>
      <c r="X23" s="744"/>
      <c r="Y23" s="744"/>
      <c r="Z23" s="744"/>
      <c r="AA23" s="744"/>
      <c r="AB23" s="257"/>
      <c r="AC23" s="223"/>
      <c r="AD23" s="223"/>
      <c r="AE23" s="223"/>
      <c r="AF23" s="223"/>
      <c r="AG23" s="223"/>
      <c r="AH23" s="223"/>
      <c r="AI23" s="223"/>
      <c r="AJ23" s="223"/>
      <c r="AK23" s="223"/>
      <c r="AL23" s="223"/>
      <c r="AM23" s="223"/>
      <c r="AN23" s="224"/>
      <c r="AO23" s="216"/>
      <c r="AP23" s="184" t="s">
        <v>115</v>
      </c>
    </row>
    <row customHeight="1" ht="18.75">
      <c r="D24" s="752"/>
      <c r="E24" s="754"/>
      <c r="F24" s="729"/>
      <c r="G24" s="757"/>
      <c r="H24" s="754"/>
      <c r="I24" s="263"/>
      <c r="J24" s="759"/>
      <c r="K24" s="759"/>
      <c r="L24" s="232"/>
      <c r="M24" s="739"/>
      <c r="N24" s="762"/>
      <c r="O24" s="269"/>
      <c r="P24" s="768"/>
      <c r="Q24" s="768"/>
      <c r="R24" s="218"/>
      <c r="S24" s="209"/>
      <c r="T24" s="744" t="s">
        <v>527</v>
      </c>
      <c r="U24" s="744"/>
      <c r="V24" s="744"/>
      <c r="W24" s="744"/>
      <c r="X24" s="744"/>
      <c r="Y24" s="744"/>
      <c r="Z24" s="744"/>
      <c r="AA24" s="744"/>
      <c r="AB24" s="744"/>
      <c r="AC24" s="744"/>
      <c r="AD24" s="744"/>
      <c r="AE24" s="744"/>
      <c r="AF24" s="744"/>
      <c r="AG24" s="744"/>
      <c r="AH24" s="744"/>
      <c r="AI24" s="744"/>
      <c r="AJ24" s="744"/>
      <c r="AK24" s="744"/>
      <c r="AL24" s="744"/>
      <c r="AM24" s="744"/>
      <c r="AN24" s="745"/>
      <c r="AO24" s="216"/>
      <c r="AP24" s="184" t="s">
        <v>115</v>
      </c>
    </row>
    <row customHeight="1" ht="18.75">
      <c r="D25" s="752"/>
      <c r="E25" s="754"/>
      <c r="F25" s="729"/>
      <c r="G25" s="758"/>
      <c r="H25" s="755"/>
      <c r="I25" s="263"/>
      <c r="J25" s="759"/>
      <c r="K25" s="759"/>
      <c r="L25" s="297"/>
      <c r="M25" s="213"/>
      <c r="N25" s="760" t="s">
        <v>528</v>
      </c>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1"/>
      <c r="AO25" s="216"/>
      <c r="AP25" s="184" t="s">
        <v>115</v>
      </c>
    </row>
    <row s="661" customFormat="1" customHeight="1" ht="0.75">
      <c r="D26" s="753"/>
      <c r="E26" s="755"/>
      <c r="F26" s="756"/>
      <c r="G26" s="244"/>
      <c r="H26" s="245"/>
      <c r="I26" s="267"/>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6"/>
      <c r="AP26" s="240" t="s">
        <v>116</v>
      </c>
    </row>
    <row customHeight="1" ht="15">
      <c r="D27" s="226"/>
      <c r="E27" s="226"/>
      <c r="F27" s="226"/>
      <c r="G27" s="226"/>
      <c r="H27" s="226"/>
      <c r="I27" s="226"/>
      <c r="J27" s="226"/>
      <c r="K27" s="226"/>
      <c r="L27" s="226"/>
      <c r="M27" s="226"/>
      <c r="N27" s="226"/>
      <c r="O27" s="226"/>
      <c r="P27" s="226"/>
      <c r="Q27" s="226"/>
      <c r="R27" s="226"/>
      <c r="S27" s="226"/>
      <c r="T27" s="226"/>
      <c r="U27" s="251"/>
      <c r="V27" s="226"/>
      <c r="W27" s="226"/>
      <c r="X27" s="226"/>
      <c r="Y27" s="226"/>
      <c r="Z27" s="226"/>
      <c r="AA27" s="226"/>
      <c r="AB27" s="226"/>
      <c r="AC27" s="226"/>
      <c r="AD27" s="226"/>
      <c r="AE27" s="226"/>
      <c r="AF27" s="226"/>
      <c r="AH27" s="252"/>
    </row>
    <row customHeight="1" ht="15">
      <c r="A28" s="86" t="s">
        <v>529</v>
      </c>
      <c r="B28" s="86"/>
      <c r="C28" s="86"/>
      <c r="D28" s="86"/>
      <c r="E28" s="86"/>
      <c r="F28" s="86"/>
      <c r="G28" s="86"/>
      <c r="H28" s="86"/>
      <c r="I28" s="86"/>
      <c r="J28" s="86"/>
      <c r="K28" s="86"/>
      <c r="L28" s="86"/>
      <c r="M28" s="86"/>
      <c r="N28" s="86"/>
      <c r="O28" s="86"/>
      <c r="P28" s="86"/>
      <c r="Q28" s="86"/>
      <c r="R28" s="86"/>
      <c r="S28" s="86"/>
      <c r="T28" s="86"/>
      <c r="U28" s="182"/>
      <c r="V28" s="86"/>
      <c r="W28" s="86"/>
      <c r="AH28" s="252"/>
    </row>
    <row customHeight="1" ht="15">
      <c r="AH29" s="252"/>
    </row>
    <row customHeight="1" ht="18.75">
      <c r="D30" s="652"/>
      <c r="E30" s="653"/>
      <c r="F30" s="653"/>
      <c r="G30" s="757">
        <v>1</v>
      </c>
      <c r="H30" s="764">
        <f>'Перечень тарифов'!I30</f>
        <v>0</v>
      </c>
      <c r="I30" s="277"/>
      <c r="J30" s="742" t="s">
        <v>148</v>
      </c>
      <c r="K30" s="742" t="s">
        <v>148</v>
      </c>
      <c r="L30" s="279"/>
      <c r="M30" s="739" t="s">
        <v>66</v>
      </c>
      <c r="N30" s="762" t="s">
        <v>70</v>
      </c>
      <c r="O30" s="268"/>
      <c r="P30" s="766" t="s">
        <v>148</v>
      </c>
      <c r="Q30" s="766" t="s">
        <v>148</v>
      </c>
      <c r="R30" s="233"/>
      <c r="S30" s="739" t="s">
        <v>66</v>
      </c>
      <c r="T30" s="762"/>
      <c r="U30" s="228"/>
      <c r="V30" s="765" t="s">
        <v>66</v>
      </c>
      <c r="W30" s="769"/>
      <c r="X30" s="231"/>
      <c r="Y30" s="739" t="s">
        <v>66</v>
      </c>
      <c r="Z30" s="763"/>
      <c r="AA30" s="770"/>
      <c r="AB30" s="271"/>
      <c r="AC30" s="742" t="s">
        <v>148</v>
      </c>
      <c r="AD30" s="742" t="s">
        <v>17</v>
      </c>
      <c r="AE30" s="231"/>
      <c r="AF30" s="739" t="s">
        <v>66</v>
      </c>
      <c r="AG30" s="740"/>
      <c r="AH30" s="276"/>
      <c r="AI30" s="742" t="s">
        <v>148</v>
      </c>
      <c r="AJ30" s="742" t="s">
        <v>17</v>
      </c>
      <c r="AK30" s="211"/>
      <c r="AL30" s="210" t="s">
        <v>66</v>
      </c>
      <c r="AM30" s="485"/>
      <c r="AN30" s="344"/>
      <c r="AO30" s="216"/>
      <c r="AP30" s="184" t="s">
        <v>114</v>
      </c>
    </row>
    <row customHeight="1" ht="18.75">
      <c r="D31" s="652"/>
      <c r="E31" s="653"/>
      <c r="F31" s="653"/>
      <c r="G31" s="757"/>
      <c r="H31" s="754"/>
      <c r="I31" s="278"/>
      <c r="J31" s="759"/>
      <c r="K31" s="759"/>
      <c r="L31" s="235"/>
      <c r="M31" s="739"/>
      <c r="N31" s="762"/>
      <c r="O31" s="268"/>
      <c r="P31" s="767"/>
      <c r="Q31" s="767"/>
      <c r="R31" s="234"/>
      <c r="S31" s="739"/>
      <c r="T31" s="762"/>
      <c r="U31" s="229"/>
      <c r="V31" s="765"/>
      <c r="W31" s="769"/>
      <c r="X31" s="232"/>
      <c r="Y31" s="739"/>
      <c r="Z31" s="763"/>
      <c r="AA31" s="770"/>
      <c r="AB31" s="271"/>
      <c r="AC31" s="759"/>
      <c r="AD31" s="759"/>
      <c r="AE31" s="232"/>
      <c r="AF31" s="739"/>
      <c r="AG31" s="741"/>
      <c r="AH31" s="323"/>
      <c r="AI31" s="743"/>
      <c r="AJ31" s="743"/>
      <c r="AK31" s="299"/>
      <c r="AL31" s="215"/>
      <c r="AM31" s="744" t="s">
        <v>523</v>
      </c>
      <c r="AN31" s="745"/>
      <c r="AO31" s="216"/>
      <c r="AP31" s="184" t="s">
        <v>115</v>
      </c>
    </row>
    <row customHeight="1" ht="18.75">
      <c r="D32" s="652"/>
      <c r="E32" s="653"/>
      <c r="F32" s="653"/>
      <c r="G32" s="757"/>
      <c r="H32" s="754"/>
      <c r="I32" s="278"/>
      <c r="J32" s="759"/>
      <c r="K32" s="759"/>
      <c r="L32" s="235"/>
      <c r="M32" s="739"/>
      <c r="N32" s="762"/>
      <c r="O32" s="268"/>
      <c r="P32" s="767"/>
      <c r="Q32" s="767"/>
      <c r="R32" s="234"/>
      <c r="S32" s="739"/>
      <c r="T32" s="762"/>
      <c r="U32" s="229"/>
      <c r="V32" s="765"/>
      <c r="W32" s="769"/>
      <c r="X32" s="232"/>
      <c r="Y32" s="739"/>
      <c r="Z32" s="763"/>
      <c r="AA32" s="770"/>
      <c r="AB32" s="271"/>
      <c r="AC32" s="743"/>
      <c r="AD32" s="743"/>
      <c r="AE32" s="214"/>
      <c r="AF32" s="215"/>
      <c r="AG32" s="744" t="s">
        <v>524</v>
      </c>
      <c r="AH32" s="744"/>
      <c r="AI32" s="744"/>
      <c r="AJ32" s="744"/>
      <c r="AK32" s="744"/>
      <c r="AL32" s="744"/>
      <c r="AM32" s="744"/>
      <c r="AN32" s="745"/>
      <c r="AO32" s="216"/>
      <c r="AP32" s="184" t="s">
        <v>115</v>
      </c>
    </row>
    <row customHeight="1" ht="18.75">
      <c r="D33" s="652"/>
      <c r="E33" s="653"/>
      <c r="F33" s="653"/>
      <c r="G33" s="757"/>
      <c r="H33" s="754"/>
      <c r="I33" s="278"/>
      <c r="J33" s="759"/>
      <c r="K33" s="759"/>
      <c r="L33" s="235"/>
      <c r="M33" s="739"/>
      <c r="N33" s="762"/>
      <c r="O33" s="268"/>
      <c r="P33" s="767"/>
      <c r="Q33" s="767"/>
      <c r="R33" s="234"/>
      <c r="S33" s="739"/>
      <c r="T33" s="762"/>
      <c r="U33" s="229"/>
      <c r="V33" s="765"/>
      <c r="W33" s="769"/>
      <c r="X33" s="218"/>
      <c r="Y33" s="215"/>
      <c r="Z33" s="744" t="s">
        <v>525</v>
      </c>
      <c r="AA33" s="744"/>
      <c r="AB33" s="273"/>
      <c r="AC33" s="223"/>
      <c r="AD33" s="223"/>
      <c r="AE33" s="223"/>
      <c r="AF33" s="223"/>
      <c r="AG33" s="223"/>
      <c r="AH33" s="223"/>
      <c r="AI33" s="223"/>
      <c r="AJ33" s="223"/>
      <c r="AK33" s="223"/>
      <c r="AL33" s="223"/>
      <c r="AM33" s="223"/>
      <c r="AN33" s="224"/>
      <c r="AO33" s="216"/>
      <c r="AP33" s="184" t="s">
        <v>115</v>
      </c>
    </row>
    <row customHeight="1" ht="18.75">
      <c r="D34" s="652"/>
      <c r="E34" s="653"/>
      <c r="F34" s="653"/>
      <c r="G34" s="757"/>
      <c r="H34" s="754"/>
      <c r="I34" s="278"/>
      <c r="J34" s="759"/>
      <c r="K34" s="759"/>
      <c r="L34" s="235"/>
      <c r="M34" s="739"/>
      <c r="N34" s="762"/>
      <c r="O34" s="268"/>
      <c r="P34" s="767"/>
      <c r="Q34" s="767"/>
      <c r="R34" s="234"/>
      <c r="S34" s="739"/>
      <c r="T34" s="762"/>
      <c r="U34" s="230"/>
      <c r="V34" s="215"/>
      <c r="W34" s="744" t="s">
        <v>526</v>
      </c>
      <c r="X34" s="744"/>
      <c r="Y34" s="744"/>
      <c r="Z34" s="744"/>
      <c r="AA34" s="744"/>
      <c r="AB34" s="257"/>
      <c r="AC34" s="223"/>
      <c r="AD34" s="223"/>
      <c r="AE34" s="223"/>
      <c r="AF34" s="223"/>
      <c r="AG34" s="223"/>
      <c r="AH34" s="223"/>
      <c r="AI34" s="223"/>
      <c r="AJ34" s="223"/>
      <c r="AK34" s="223"/>
      <c r="AL34" s="223"/>
      <c r="AM34" s="223"/>
      <c r="AN34" s="224"/>
      <c r="AO34" s="216"/>
      <c r="AP34" s="184" t="s">
        <v>115</v>
      </c>
    </row>
    <row customHeight="1" ht="18.75">
      <c r="D35" s="652"/>
      <c r="E35" s="653"/>
      <c r="F35" s="653"/>
      <c r="G35" s="757"/>
      <c r="H35" s="754"/>
      <c r="I35" s="278"/>
      <c r="J35" s="759"/>
      <c r="K35" s="759"/>
      <c r="L35" s="235"/>
      <c r="M35" s="739"/>
      <c r="N35" s="762"/>
      <c r="O35" s="269"/>
      <c r="P35" s="768"/>
      <c r="Q35" s="768"/>
      <c r="R35" s="218"/>
      <c r="S35" s="209"/>
      <c r="T35" s="744" t="s">
        <v>527</v>
      </c>
      <c r="U35" s="744"/>
      <c r="V35" s="744"/>
      <c r="W35" s="744"/>
      <c r="X35" s="744"/>
      <c r="Y35" s="744"/>
      <c r="Z35" s="744"/>
      <c r="AA35" s="744"/>
      <c r="AB35" s="744"/>
      <c r="AC35" s="744"/>
      <c r="AD35" s="744"/>
      <c r="AE35" s="744"/>
      <c r="AF35" s="744"/>
      <c r="AG35" s="744"/>
      <c r="AH35" s="744"/>
      <c r="AI35" s="744"/>
      <c r="AJ35" s="744"/>
      <c r="AK35" s="744"/>
      <c r="AL35" s="744"/>
      <c r="AM35" s="744"/>
      <c r="AN35" s="745"/>
      <c r="AO35" s="216"/>
      <c r="AP35" s="184" t="s">
        <v>115</v>
      </c>
    </row>
    <row customHeight="1" ht="18.75">
      <c r="D36" s="652"/>
      <c r="E36" s="653"/>
      <c r="F36" s="653"/>
      <c r="G36" s="757"/>
      <c r="H36" s="754"/>
      <c r="I36" s="278"/>
      <c r="J36" s="759"/>
      <c r="K36" s="759"/>
      <c r="L36" s="280"/>
      <c r="M36" s="215"/>
      <c r="N36" s="744" t="s">
        <v>528</v>
      </c>
      <c r="O36" s="744"/>
      <c r="P36" s="744"/>
      <c r="Q36" s="744"/>
      <c r="R36" s="744"/>
      <c r="S36" s="744"/>
      <c r="T36" s="744"/>
      <c r="U36" s="744"/>
      <c r="V36" s="744"/>
      <c r="W36" s="744"/>
      <c r="X36" s="744"/>
      <c r="Y36" s="744"/>
      <c r="Z36" s="744"/>
      <c r="AA36" s="744"/>
      <c r="AB36" s="744"/>
      <c r="AC36" s="744"/>
      <c r="AD36" s="744"/>
      <c r="AE36" s="744"/>
      <c r="AF36" s="744"/>
      <c r="AG36" s="744"/>
      <c r="AH36" s="744"/>
      <c r="AI36" s="744"/>
      <c r="AJ36" s="744"/>
      <c r="AK36" s="744"/>
      <c r="AL36" s="744"/>
      <c r="AM36" s="744"/>
      <c r="AN36" s="745"/>
      <c r="AO36" s="216"/>
      <c r="AP36" s="184" t="s">
        <v>115</v>
      </c>
    </row>
    <row customHeight="1" ht="15">
      <c r="AH37" s="252"/>
    </row>
    <row customHeight="1" ht="15">
      <c r="A38" s="86" t="s">
        <v>530</v>
      </c>
      <c r="B38" s="86"/>
      <c r="C38" s="86"/>
      <c r="D38" s="86"/>
      <c r="E38" s="86"/>
      <c r="F38" s="86"/>
      <c r="G38" s="86"/>
      <c r="H38" s="86"/>
      <c r="I38" s="86"/>
      <c r="J38" s="86"/>
      <c r="K38" s="86"/>
      <c r="L38" s="86"/>
      <c r="M38" s="86"/>
      <c r="N38" s="86"/>
      <c r="O38" s="86"/>
      <c r="P38" s="86"/>
      <c r="Q38" s="86"/>
      <c r="R38" s="86"/>
      <c r="S38" s="86"/>
      <c r="T38" s="86"/>
      <c r="U38" s="182"/>
      <c r="V38" s="86"/>
      <c r="W38" s="86"/>
      <c r="AH38" s="252"/>
    </row>
    <row customHeight="1" ht="15">
      <c r="AH39" s="252"/>
    </row>
    <row customHeight="1" ht="18.75">
      <c r="D40" s="652"/>
      <c r="E40" s="653"/>
      <c r="F40" s="653"/>
      <c r="G40" s="652"/>
      <c r="H40" s="653"/>
      <c r="I40" s="652"/>
      <c r="J40" s="655"/>
      <c r="K40" s="655"/>
      <c r="L40" s="235"/>
      <c r="M40" s="739" t="s">
        <v>66</v>
      </c>
      <c r="N40" s="762" t="s">
        <v>70</v>
      </c>
      <c r="O40" s="268"/>
      <c r="P40" s="766" t="s">
        <v>148</v>
      </c>
      <c r="Q40" s="766" t="s">
        <v>148</v>
      </c>
      <c r="R40" s="233"/>
      <c r="S40" s="739" t="s">
        <v>66</v>
      </c>
      <c r="T40" s="762"/>
      <c r="U40" s="228"/>
      <c r="V40" s="765" t="s">
        <v>66</v>
      </c>
      <c r="W40" s="769"/>
      <c r="X40" s="231"/>
      <c r="Y40" s="739" t="s">
        <v>66</v>
      </c>
      <c r="Z40" s="763"/>
      <c r="AA40" s="770"/>
      <c r="AB40" s="271"/>
      <c r="AC40" s="742" t="s">
        <v>148</v>
      </c>
      <c r="AD40" s="742" t="s">
        <v>17</v>
      </c>
      <c r="AE40" s="231"/>
      <c r="AF40" s="739" t="s">
        <v>66</v>
      </c>
      <c r="AG40" s="740"/>
      <c r="AH40" s="276"/>
      <c r="AI40" s="742" t="s">
        <v>148</v>
      </c>
      <c r="AJ40" s="742" t="s">
        <v>17</v>
      </c>
      <c r="AK40" s="211"/>
      <c r="AL40" s="210" t="s">
        <v>66</v>
      </c>
      <c r="AM40" s="485"/>
      <c r="AN40" s="344"/>
      <c r="AO40" s="216"/>
      <c r="AP40" s="184" t="s">
        <v>114</v>
      </c>
    </row>
    <row customHeight="1" ht="18.75">
      <c r="D41" s="652"/>
      <c r="E41" s="653"/>
      <c r="F41" s="653"/>
      <c r="G41" s="652"/>
      <c r="H41" s="653"/>
      <c r="I41" s="652"/>
      <c r="J41" s="655"/>
      <c r="K41" s="655"/>
      <c r="L41" s="235"/>
      <c r="M41" s="739"/>
      <c r="N41" s="762"/>
      <c r="O41" s="268"/>
      <c r="P41" s="767"/>
      <c r="Q41" s="767"/>
      <c r="R41" s="234"/>
      <c r="S41" s="739"/>
      <c r="T41" s="762"/>
      <c r="U41" s="229"/>
      <c r="V41" s="765"/>
      <c r="W41" s="769"/>
      <c r="X41" s="232"/>
      <c r="Y41" s="739"/>
      <c r="Z41" s="763"/>
      <c r="AA41" s="770"/>
      <c r="AB41" s="271"/>
      <c r="AC41" s="759"/>
      <c r="AD41" s="759"/>
      <c r="AE41" s="232"/>
      <c r="AF41" s="739"/>
      <c r="AG41" s="741"/>
      <c r="AH41" s="323"/>
      <c r="AI41" s="743"/>
      <c r="AJ41" s="743"/>
      <c r="AK41" s="299"/>
      <c r="AL41" s="215"/>
      <c r="AM41" s="744" t="s">
        <v>523</v>
      </c>
      <c r="AN41" s="745"/>
      <c r="AO41" s="216"/>
      <c r="AP41" s="184" t="s">
        <v>115</v>
      </c>
    </row>
    <row customHeight="1" ht="18.75">
      <c r="D42" s="652"/>
      <c r="E42" s="653"/>
      <c r="F42" s="653"/>
      <c r="G42" s="652"/>
      <c r="H42" s="653"/>
      <c r="I42" s="652"/>
      <c r="J42" s="655"/>
      <c r="K42" s="655"/>
      <c r="L42" s="235"/>
      <c r="M42" s="739"/>
      <c r="N42" s="762"/>
      <c r="O42" s="268"/>
      <c r="P42" s="767"/>
      <c r="Q42" s="767"/>
      <c r="R42" s="234"/>
      <c r="S42" s="739"/>
      <c r="T42" s="762"/>
      <c r="U42" s="229"/>
      <c r="V42" s="765"/>
      <c r="W42" s="769"/>
      <c r="X42" s="232"/>
      <c r="Y42" s="739"/>
      <c r="Z42" s="763"/>
      <c r="AA42" s="770"/>
      <c r="AB42" s="271"/>
      <c r="AC42" s="743"/>
      <c r="AD42" s="743"/>
      <c r="AE42" s="214"/>
      <c r="AF42" s="215"/>
      <c r="AG42" s="744" t="s">
        <v>524</v>
      </c>
      <c r="AH42" s="744"/>
      <c r="AI42" s="744"/>
      <c r="AJ42" s="744"/>
      <c r="AK42" s="744"/>
      <c r="AL42" s="744"/>
      <c r="AM42" s="744"/>
      <c r="AN42" s="745"/>
      <c r="AO42" s="216"/>
      <c r="AP42" s="184" t="s">
        <v>115</v>
      </c>
    </row>
    <row customHeight="1" ht="18.75">
      <c r="D43" s="652"/>
      <c r="E43" s="653"/>
      <c r="F43" s="653"/>
      <c r="G43" s="652"/>
      <c r="H43" s="653"/>
      <c r="I43" s="652"/>
      <c r="J43" s="655"/>
      <c r="K43" s="655"/>
      <c r="L43" s="235"/>
      <c r="M43" s="739"/>
      <c r="N43" s="762"/>
      <c r="O43" s="268"/>
      <c r="P43" s="767"/>
      <c r="Q43" s="767"/>
      <c r="R43" s="234"/>
      <c r="S43" s="739"/>
      <c r="T43" s="762"/>
      <c r="U43" s="229"/>
      <c r="V43" s="765"/>
      <c r="W43" s="769"/>
      <c r="X43" s="218"/>
      <c r="Y43" s="215"/>
      <c r="Z43" s="744" t="s">
        <v>525</v>
      </c>
      <c r="AA43" s="744"/>
      <c r="AB43" s="273"/>
      <c r="AC43" s="223"/>
      <c r="AD43" s="223"/>
      <c r="AE43" s="223"/>
      <c r="AF43" s="223"/>
      <c r="AG43" s="223"/>
      <c r="AH43" s="223"/>
      <c r="AI43" s="223"/>
      <c r="AJ43" s="223"/>
      <c r="AK43" s="223"/>
      <c r="AL43" s="223"/>
      <c r="AM43" s="223"/>
      <c r="AN43" s="224"/>
      <c r="AO43" s="216"/>
      <c r="AP43" s="184" t="s">
        <v>115</v>
      </c>
    </row>
    <row customHeight="1" ht="18.75">
      <c r="D44" s="652"/>
      <c r="E44" s="653"/>
      <c r="F44" s="653"/>
      <c r="G44" s="652"/>
      <c r="H44" s="653"/>
      <c r="I44" s="652"/>
      <c r="J44" s="655"/>
      <c r="K44" s="655"/>
      <c r="L44" s="235"/>
      <c r="M44" s="739"/>
      <c r="N44" s="762"/>
      <c r="O44" s="268"/>
      <c r="P44" s="767"/>
      <c r="Q44" s="767"/>
      <c r="R44" s="234"/>
      <c r="S44" s="739"/>
      <c r="T44" s="762"/>
      <c r="U44" s="230"/>
      <c r="V44" s="215"/>
      <c r="W44" s="744" t="s">
        <v>526</v>
      </c>
      <c r="X44" s="744"/>
      <c r="Y44" s="744"/>
      <c r="Z44" s="744"/>
      <c r="AA44" s="744"/>
      <c r="AB44" s="257"/>
      <c r="AC44" s="223"/>
      <c r="AD44" s="223"/>
      <c r="AE44" s="223"/>
      <c r="AF44" s="223"/>
      <c r="AG44" s="223"/>
      <c r="AH44" s="223"/>
      <c r="AI44" s="223"/>
      <c r="AJ44" s="223"/>
      <c r="AK44" s="223"/>
      <c r="AL44" s="223"/>
      <c r="AM44" s="223"/>
      <c r="AN44" s="224"/>
      <c r="AO44" s="216"/>
      <c r="AP44" s="184" t="s">
        <v>115</v>
      </c>
    </row>
    <row customHeight="1" ht="18.75">
      <c r="D45" s="652"/>
      <c r="E45" s="653"/>
      <c r="F45" s="653"/>
      <c r="G45" s="652"/>
      <c r="H45" s="653"/>
      <c r="I45" s="652"/>
      <c r="J45" s="655"/>
      <c r="K45" s="655"/>
      <c r="L45" s="235"/>
      <c r="M45" s="739"/>
      <c r="N45" s="762"/>
      <c r="O45" s="269"/>
      <c r="P45" s="768"/>
      <c r="Q45" s="768"/>
      <c r="R45" s="218"/>
      <c r="S45" s="209"/>
      <c r="T45" s="744" t="s">
        <v>527</v>
      </c>
      <c r="U45" s="744"/>
      <c r="V45" s="744"/>
      <c r="W45" s="744"/>
      <c r="X45" s="744"/>
      <c r="Y45" s="744"/>
      <c r="Z45" s="744"/>
      <c r="AA45" s="744"/>
      <c r="AB45" s="744"/>
      <c r="AC45" s="744"/>
      <c r="AD45" s="744"/>
      <c r="AE45" s="744"/>
      <c r="AF45" s="744"/>
      <c r="AG45" s="744"/>
      <c r="AH45" s="744"/>
      <c r="AI45" s="744"/>
      <c r="AJ45" s="744"/>
      <c r="AK45" s="744"/>
      <c r="AL45" s="744"/>
      <c r="AM45" s="744"/>
      <c r="AN45" s="745"/>
      <c r="AO45" s="216"/>
      <c r="AP45" s="184" t="s">
        <v>115</v>
      </c>
    </row>
    <row customHeight="1" ht="15">
      <c r="AH46" s="252"/>
    </row>
    <row customHeight="1" ht="15">
      <c r="A47" s="86" t="s">
        <v>531</v>
      </c>
      <c r="B47" s="86"/>
      <c r="C47" s="86"/>
      <c r="D47" s="86"/>
      <c r="E47" s="86"/>
      <c r="F47" s="86"/>
      <c r="G47" s="86"/>
      <c r="H47" s="86"/>
      <c r="I47" s="86"/>
      <c r="J47" s="86"/>
      <c r="K47" s="86"/>
      <c r="L47" s="86"/>
      <c r="M47" s="86"/>
      <c r="N47" s="86"/>
      <c r="O47" s="86"/>
      <c r="P47" s="86"/>
      <c r="Q47" s="86"/>
      <c r="R47" s="86"/>
      <c r="S47" s="86"/>
      <c r="T47" s="86"/>
      <c r="U47" s="182"/>
      <c r="V47" s="86"/>
      <c r="W47" s="86"/>
      <c r="AH47" s="252"/>
    </row>
    <row customHeight="1" ht="15">
      <c r="AH48" s="252"/>
    </row>
    <row customHeight="1" ht="18.75">
      <c r="D49" s="652"/>
      <c r="E49" s="653"/>
      <c r="F49" s="653"/>
      <c r="G49" s="652"/>
      <c r="H49" s="653"/>
      <c r="I49" s="652"/>
      <c r="J49" s="655"/>
      <c r="K49" s="655"/>
      <c r="L49" s="652"/>
      <c r="M49" s="652"/>
      <c r="N49" s="654"/>
      <c r="O49" s="652"/>
      <c r="P49" s="655"/>
      <c r="Q49" s="655"/>
      <c r="R49" s="652"/>
      <c r="S49" s="850" t="s">
        <v>66</v>
      </c>
      <c r="T49" s="762"/>
      <c r="U49" s="228"/>
      <c r="V49" s="765" t="s">
        <v>66</v>
      </c>
      <c r="W49" s="769"/>
      <c r="X49" s="231"/>
      <c r="Y49" s="739" t="s">
        <v>66</v>
      </c>
      <c r="Z49" s="763"/>
      <c r="AA49" s="770"/>
      <c r="AB49" s="271"/>
      <c r="AC49" s="742" t="s">
        <v>148</v>
      </c>
      <c r="AD49" s="742" t="s">
        <v>17</v>
      </c>
      <c r="AE49" s="231"/>
      <c r="AF49" s="739" t="s">
        <v>66</v>
      </c>
      <c r="AG49" s="740"/>
      <c r="AH49" s="276"/>
      <c r="AI49" s="742" t="s">
        <v>148</v>
      </c>
      <c r="AJ49" s="742" t="s">
        <v>17</v>
      </c>
      <c r="AK49" s="211"/>
      <c r="AL49" s="210" t="s">
        <v>66</v>
      </c>
      <c r="AM49" s="485"/>
      <c r="AN49" s="344"/>
      <c r="AO49" s="216"/>
      <c r="AP49" s="184" t="s">
        <v>114</v>
      </c>
    </row>
    <row customHeight="1" ht="18.75">
      <c r="D50" s="652"/>
      <c r="E50" s="653"/>
      <c r="F50" s="653"/>
      <c r="G50" s="652"/>
      <c r="H50" s="653"/>
      <c r="I50" s="652"/>
      <c r="J50" s="655"/>
      <c r="K50" s="655"/>
      <c r="L50" s="652"/>
      <c r="M50" s="652"/>
      <c r="N50" s="654"/>
      <c r="O50" s="652"/>
      <c r="P50" s="655"/>
      <c r="Q50" s="655"/>
      <c r="R50" s="652"/>
      <c r="S50" s="850"/>
      <c r="T50" s="762"/>
      <c r="U50" s="229"/>
      <c r="V50" s="765"/>
      <c r="W50" s="769"/>
      <c r="X50" s="232"/>
      <c r="Y50" s="739"/>
      <c r="Z50" s="763"/>
      <c r="AA50" s="770"/>
      <c r="AB50" s="271"/>
      <c r="AC50" s="759"/>
      <c r="AD50" s="759"/>
      <c r="AE50" s="232"/>
      <c r="AF50" s="739"/>
      <c r="AG50" s="741"/>
      <c r="AH50" s="323"/>
      <c r="AI50" s="743"/>
      <c r="AJ50" s="743"/>
      <c r="AK50" s="299"/>
      <c r="AL50" s="215"/>
      <c r="AM50" s="744" t="s">
        <v>523</v>
      </c>
      <c r="AN50" s="745"/>
      <c r="AO50" s="216"/>
      <c r="AP50" s="184" t="s">
        <v>115</v>
      </c>
    </row>
    <row customHeight="1" ht="18.75">
      <c r="D51" s="652"/>
      <c r="E51" s="653"/>
      <c r="F51" s="653"/>
      <c r="G51" s="652"/>
      <c r="H51" s="653"/>
      <c r="I51" s="652"/>
      <c r="J51" s="655"/>
      <c r="K51" s="655"/>
      <c r="L51" s="652"/>
      <c r="M51" s="652"/>
      <c r="N51" s="654"/>
      <c r="O51" s="652"/>
      <c r="P51" s="655"/>
      <c r="Q51" s="655"/>
      <c r="R51" s="652"/>
      <c r="S51" s="850"/>
      <c r="T51" s="762"/>
      <c r="U51" s="229"/>
      <c r="V51" s="765"/>
      <c r="W51" s="769"/>
      <c r="X51" s="232"/>
      <c r="Y51" s="739"/>
      <c r="Z51" s="763"/>
      <c r="AA51" s="770"/>
      <c r="AB51" s="271"/>
      <c r="AC51" s="743"/>
      <c r="AD51" s="743"/>
      <c r="AE51" s="214"/>
      <c r="AF51" s="215"/>
      <c r="AG51" s="744" t="s">
        <v>524</v>
      </c>
      <c r="AH51" s="744"/>
      <c r="AI51" s="744"/>
      <c r="AJ51" s="744"/>
      <c r="AK51" s="744"/>
      <c r="AL51" s="744"/>
      <c r="AM51" s="744"/>
      <c r="AN51" s="745"/>
      <c r="AO51" s="216"/>
      <c r="AP51" s="184" t="s">
        <v>115</v>
      </c>
    </row>
    <row customHeight="1" ht="18.75">
      <c r="D52" s="652"/>
      <c r="E52" s="653"/>
      <c r="F52" s="653"/>
      <c r="G52" s="652"/>
      <c r="H52" s="653"/>
      <c r="I52" s="652"/>
      <c r="J52" s="655"/>
      <c r="K52" s="655"/>
      <c r="L52" s="652"/>
      <c r="M52" s="652"/>
      <c r="N52" s="654"/>
      <c r="O52" s="652"/>
      <c r="P52" s="655"/>
      <c r="Q52" s="655"/>
      <c r="R52" s="652"/>
      <c r="S52" s="850"/>
      <c r="T52" s="762"/>
      <c r="U52" s="229"/>
      <c r="V52" s="765"/>
      <c r="W52" s="769"/>
      <c r="X52" s="218"/>
      <c r="Y52" s="215"/>
      <c r="Z52" s="744" t="s">
        <v>525</v>
      </c>
      <c r="AA52" s="744"/>
      <c r="AB52" s="273"/>
      <c r="AC52" s="223"/>
      <c r="AD52" s="223"/>
      <c r="AE52" s="223"/>
      <c r="AF52" s="223"/>
      <c r="AG52" s="223"/>
      <c r="AH52" s="223"/>
      <c r="AI52" s="223"/>
      <c r="AJ52" s="223"/>
      <c r="AK52" s="223"/>
      <c r="AL52" s="223"/>
      <c r="AM52" s="223"/>
      <c r="AN52" s="224"/>
      <c r="AO52" s="216"/>
      <c r="AP52" s="184" t="s">
        <v>115</v>
      </c>
    </row>
    <row customHeight="1" ht="18.75">
      <c r="D53" s="652"/>
      <c r="E53" s="653"/>
      <c r="F53" s="653"/>
      <c r="G53" s="652"/>
      <c r="H53" s="653"/>
      <c r="I53" s="652"/>
      <c r="J53" s="655"/>
      <c r="K53" s="655"/>
      <c r="L53" s="652"/>
      <c r="M53" s="652"/>
      <c r="N53" s="654"/>
      <c r="O53" s="652"/>
      <c r="P53" s="655"/>
      <c r="Q53" s="655"/>
      <c r="R53" s="652"/>
      <c r="S53" s="850"/>
      <c r="T53" s="762"/>
      <c r="U53" s="230"/>
      <c r="V53" s="215"/>
      <c r="W53" s="744" t="s">
        <v>526</v>
      </c>
      <c r="X53" s="744"/>
      <c r="Y53" s="744"/>
      <c r="Z53" s="744"/>
      <c r="AA53" s="744"/>
      <c r="AB53" s="257"/>
      <c r="AC53" s="223"/>
      <c r="AD53" s="223"/>
      <c r="AE53" s="223"/>
      <c r="AF53" s="223"/>
      <c r="AG53" s="223"/>
      <c r="AH53" s="223"/>
      <c r="AI53" s="223"/>
      <c r="AJ53" s="223"/>
      <c r="AK53" s="223"/>
      <c r="AL53" s="223"/>
      <c r="AM53" s="223"/>
      <c r="AN53" s="224"/>
      <c r="AO53" s="216"/>
      <c r="AP53" s="184" t="s">
        <v>115</v>
      </c>
    </row>
    <row customHeight="1" ht="15">
      <c r="U54" s="179"/>
      <c r="AH54" s="252"/>
    </row>
    <row customHeight="1" ht="15">
      <c r="A55" s="86" t="s">
        <v>532</v>
      </c>
      <c r="B55" s="86"/>
      <c r="C55" s="86"/>
      <c r="D55" s="86"/>
      <c r="E55" s="86"/>
      <c r="F55" s="86"/>
      <c r="G55" s="86"/>
      <c r="H55" s="86"/>
      <c r="I55" s="86"/>
      <c r="J55" s="86"/>
      <c r="K55" s="86"/>
      <c r="L55" s="86"/>
      <c r="M55" s="86"/>
      <c r="N55" s="86"/>
      <c r="O55" s="86"/>
      <c r="P55" s="86"/>
      <c r="Q55" s="86"/>
      <c r="R55" s="86"/>
      <c r="S55" s="86"/>
      <c r="T55" s="86"/>
      <c r="U55" s="182"/>
      <c r="V55" s="86"/>
      <c r="W55" s="86"/>
      <c r="AH55" s="252"/>
    </row>
    <row customHeight="1" ht="15">
      <c r="AH56" s="252"/>
    </row>
    <row customHeight="1" ht="18.75">
      <c r="D57" s="652"/>
      <c r="E57" s="653"/>
      <c r="F57" s="653"/>
      <c r="G57" s="652"/>
      <c r="H57" s="653"/>
      <c r="I57" s="652"/>
      <c r="J57" s="655"/>
      <c r="K57" s="655"/>
      <c r="L57" s="652"/>
      <c r="M57" s="652"/>
      <c r="N57" s="654"/>
      <c r="O57" s="652"/>
      <c r="P57" s="655"/>
      <c r="Q57" s="655"/>
      <c r="R57" s="652"/>
      <c r="S57" s="652"/>
      <c r="T57" s="654"/>
      <c r="U57" s="652"/>
      <c r="V57" s="765" t="s">
        <v>66</v>
      </c>
      <c r="W57" s="769"/>
      <c r="X57" s="231"/>
      <c r="Y57" s="739" t="s">
        <v>66</v>
      </c>
      <c r="Z57" s="763"/>
      <c r="AA57" s="770"/>
      <c r="AB57" s="271"/>
      <c r="AC57" s="742" t="s">
        <v>148</v>
      </c>
      <c r="AD57" s="742" t="s">
        <v>17</v>
      </c>
      <c r="AE57" s="231"/>
      <c r="AF57" s="739" t="s">
        <v>66</v>
      </c>
      <c r="AG57" s="740"/>
      <c r="AH57" s="276"/>
      <c r="AI57" s="742" t="s">
        <v>148</v>
      </c>
      <c r="AJ57" s="742" t="s">
        <v>17</v>
      </c>
      <c r="AK57" s="211"/>
      <c r="AL57" s="210" t="s">
        <v>66</v>
      </c>
      <c r="AM57" s="485"/>
      <c r="AN57" s="344"/>
      <c r="AO57" s="216"/>
      <c r="AP57" s="184" t="s">
        <v>114</v>
      </c>
    </row>
    <row customHeight="1" ht="18.75">
      <c r="D58" s="652"/>
      <c r="E58" s="653"/>
      <c r="F58" s="653"/>
      <c r="G58" s="652"/>
      <c r="H58" s="653"/>
      <c r="I58" s="652"/>
      <c r="J58" s="655"/>
      <c r="K58" s="655"/>
      <c r="L58" s="652"/>
      <c r="M58" s="652"/>
      <c r="N58" s="654"/>
      <c r="O58" s="652"/>
      <c r="P58" s="655"/>
      <c r="Q58" s="655"/>
      <c r="R58" s="652"/>
      <c r="S58" s="652"/>
      <c r="T58" s="654"/>
      <c r="U58" s="652"/>
      <c r="V58" s="765"/>
      <c r="W58" s="769"/>
      <c r="X58" s="232"/>
      <c r="Y58" s="739"/>
      <c r="Z58" s="763"/>
      <c r="AA58" s="770"/>
      <c r="AB58" s="271"/>
      <c r="AC58" s="759"/>
      <c r="AD58" s="759"/>
      <c r="AE58" s="232"/>
      <c r="AF58" s="739"/>
      <c r="AG58" s="741"/>
      <c r="AH58" s="323"/>
      <c r="AI58" s="743"/>
      <c r="AJ58" s="743"/>
      <c r="AK58" s="299"/>
      <c r="AL58" s="215"/>
      <c r="AM58" s="744" t="s">
        <v>523</v>
      </c>
      <c r="AN58" s="745"/>
      <c r="AO58" s="216"/>
      <c r="AP58" s="184" t="s">
        <v>115</v>
      </c>
    </row>
    <row customHeight="1" ht="18.75">
      <c r="D59" s="652"/>
      <c r="E59" s="653"/>
      <c r="F59" s="653"/>
      <c r="G59" s="652"/>
      <c r="H59" s="653"/>
      <c r="I59" s="652"/>
      <c r="J59" s="655"/>
      <c r="K59" s="655"/>
      <c r="L59" s="652"/>
      <c r="M59" s="652"/>
      <c r="N59" s="654"/>
      <c r="O59" s="652"/>
      <c r="P59" s="655"/>
      <c r="Q59" s="655"/>
      <c r="R59" s="652"/>
      <c r="S59" s="652"/>
      <c r="T59" s="654"/>
      <c r="U59" s="652"/>
      <c r="V59" s="765"/>
      <c r="W59" s="769"/>
      <c r="X59" s="232"/>
      <c r="Y59" s="739"/>
      <c r="Z59" s="763"/>
      <c r="AA59" s="770"/>
      <c r="AB59" s="271"/>
      <c r="AC59" s="743"/>
      <c r="AD59" s="743"/>
      <c r="AE59" s="214"/>
      <c r="AF59" s="215"/>
      <c r="AG59" s="744" t="s">
        <v>524</v>
      </c>
      <c r="AH59" s="744"/>
      <c r="AI59" s="744"/>
      <c r="AJ59" s="744"/>
      <c r="AK59" s="744"/>
      <c r="AL59" s="744"/>
      <c r="AM59" s="744"/>
      <c r="AN59" s="745"/>
      <c r="AO59" s="216"/>
      <c r="AP59" s="184" t="s">
        <v>115</v>
      </c>
    </row>
    <row customHeight="1" ht="18.75">
      <c r="D60" s="652"/>
      <c r="E60" s="653"/>
      <c r="F60" s="653"/>
      <c r="G60" s="652"/>
      <c r="H60" s="653"/>
      <c r="I60" s="652"/>
      <c r="J60" s="655"/>
      <c r="K60" s="655"/>
      <c r="L60" s="652"/>
      <c r="M60" s="652"/>
      <c r="N60" s="654"/>
      <c r="O60" s="652"/>
      <c r="P60" s="655"/>
      <c r="Q60" s="655"/>
      <c r="R60" s="652"/>
      <c r="S60" s="652"/>
      <c r="T60" s="654"/>
      <c r="U60" s="652"/>
      <c r="V60" s="765"/>
      <c r="W60" s="769"/>
      <c r="X60" s="218"/>
      <c r="Y60" s="215"/>
      <c r="Z60" s="744" t="s">
        <v>525</v>
      </c>
      <c r="AA60" s="744"/>
      <c r="AB60" s="273"/>
      <c r="AC60" s="223"/>
      <c r="AD60" s="223"/>
      <c r="AE60" s="223"/>
      <c r="AF60" s="223"/>
      <c r="AG60" s="223"/>
      <c r="AH60" s="223"/>
      <c r="AI60" s="223"/>
      <c r="AJ60" s="223"/>
      <c r="AK60" s="223"/>
      <c r="AL60" s="223"/>
      <c r="AM60" s="223"/>
      <c r="AN60" s="224"/>
      <c r="AO60" s="216"/>
      <c r="AP60" s="184" t="s">
        <v>115</v>
      </c>
    </row>
    <row customHeight="1" ht="15">
      <c r="AH61" s="252"/>
    </row>
    <row customHeight="1" ht="15">
      <c r="A62" s="86" t="s">
        <v>533</v>
      </c>
      <c r="B62" s="86"/>
      <c r="C62" s="86"/>
      <c r="D62" s="86"/>
      <c r="E62" s="86"/>
      <c r="F62" s="86"/>
      <c r="G62" s="86"/>
      <c r="H62" s="86"/>
      <c r="I62" s="86"/>
      <c r="J62" s="86"/>
      <c r="K62" s="86"/>
      <c r="L62" s="86"/>
      <c r="M62" s="86"/>
      <c r="N62" s="86"/>
      <c r="O62" s="86"/>
      <c r="P62" s="86"/>
      <c r="Q62" s="86"/>
      <c r="R62" s="86"/>
      <c r="S62" s="86"/>
      <c r="T62" s="86"/>
      <c r="U62" s="182"/>
      <c r="V62" s="86"/>
      <c r="W62" s="86"/>
      <c r="AH62" s="252"/>
    </row>
    <row customHeight="1" ht="15">
      <c r="AH63" s="252"/>
    </row>
    <row customHeight="1" ht="18.75">
      <c r="D64" s="652"/>
      <c r="E64" s="653"/>
      <c r="F64" s="653"/>
      <c r="G64" s="652"/>
      <c r="H64" s="653"/>
      <c r="I64" s="652"/>
      <c r="J64" s="655"/>
      <c r="K64" s="655"/>
      <c r="L64" s="652"/>
      <c r="M64" s="652"/>
      <c r="N64" s="654"/>
      <c r="O64" s="652"/>
      <c r="P64" s="655"/>
      <c r="Q64" s="655"/>
      <c r="R64" s="652"/>
      <c r="S64" s="652"/>
      <c r="T64" s="654"/>
      <c r="U64" s="652"/>
      <c r="V64" s="652"/>
      <c r="W64" s="655"/>
      <c r="X64" s="652"/>
      <c r="Y64" s="739" t="s">
        <v>66</v>
      </c>
      <c r="Z64" s="763"/>
      <c r="AA64" s="770"/>
      <c r="AB64" s="271"/>
      <c r="AC64" s="742" t="s">
        <v>148</v>
      </c>
      <c r="AD64" s="742" t="s">
        <v>17</v>
      </c>
      <c r="AE64" s="231"/>
      <c r="AF64" s="739" t="s">
        <v>66</v>
      </c>
      <c r="AG64" s="740"/>
      <c r="AH64" s="276"/>
      <c r="AI64" s="742" t="s">
        <v>148</v>
      </c>
      <c r="AJ64" s="742" t="s">
        <v>17</v>
      </c>
      <c r="AK64" s="211"/>
      <c r="AL64" s="210" t="s">
        <v>66</v>
      </c>
      <c r="AM64" s="485"/>
      <c r="AN64" s="344"/>
      <c r="AO64" s="216"/>
      <c r="AP64" s="184" t="s">
        <v>114</v>
      </c>
    </row>
    <row customHeight="1" ht="18.75">
      <c r="D65" s="652"/>
      <c r="E65" s="653"/>
      <c r="F65" s="653"/>
      <c r="G65" s="652"/>
      <c r="H65" s="653"/>
      <c r="I65" s="652"/>
      <c r="J65" s="655"/>
      <c r="K65" s="655"/>
      <c r="L65" s="652"/>
      <c r="M65" s="652"/>
      <c r="N65" s="654"/>
      <c r="O65" s="652"/>
      <c r="P65" s="655"/>
      <c r="Q65" s="655"/>
      <c r="R65" s="652"/>
      <c r="S65" s="652"/>
      <c r="T65" s="654"/>
      <c r="U65" s="652"/>
      <c r="V65" s="652"/>
      <c r="W65" s="655"/>
      <c r="X65" s="652"/>
      <c r="Y65" s="739"/>
      <c r="Z65" s="763"/>
      <c r="AA65" s="770"/>
      <c r="AB65" s="271"/>
      <c r="AC65" s="759"/>
      <c r="AD65" s="759"/>
      <c r="AE65" s="232"/>
      <c r="AF65" s="739"/>
      <c r="AG65" s="741"/>
      <c r="AH65" s="323"/>
      <c r="AI65" s="743"/>
      <c r="AJ65" s="743"/>
      <c r="AK65" s="299"/>
      <c r="AL65" s="215"/>
      <c r="AM65" s="744" t="s">
        <v>523</v>
      </c>
      <c r="AN65" s="745"/>
      <c r="AO65" s="216"/>
      <c r="AP65" s="184" t="s">
        <v>115</v>
      </c>
    </row>
    <row customHeight="1" ht="18.75">
      <c r="D66" s="652"/>
      <c r="E66" s="653"/>
      <c r="F66" s="653"/>
      <c r="G66" s="652"/>
      <c r="H66" s="653"/>
      <c r="I66" s="652"/>
      <c r="J66" s="655"/>
      <c r="K66" s="655"/>
      <c r="L66" s="652"/>
      <c r="M66" s="652"/>
      <c r="N66" s="654"/>
      <c r="O66" s="652"/>
      <c r="P66" s="655"/>
      <c r="Q66" s="655"/>
      <c r="R66" s="652"/>
      <c r="S66" s="652"/>
      <c r="T66" s="654"/>
      <c r="U66" s="652"/>
      <c r="V66" s="652"/>
      <c r="W66" s="656"/>
      <c r="X66" s="652"/>
      <c r="Y66" s="739"/>
      <c r="Z66" s="763"/>
      <c r="AA66" s="770"/>
      <c r="AB66" s="271"/>
      <c r="AC66" s="743"/>
      <c r="AD66" s="743"/>
      <c r="AE66" s="214"/>
      <c r="AF66" s="215"/>
      <c r="AG66" s="744" t="s">
        <v>524</v>
      </c>
      <c r="AH66" s="744"/>
      <c r="AI66" s="744"/>
      <c r="AJ66" s="744"/>
      <c r="AK66" s="744"/>
      <c r="AL66" s="744"/>
      <c r="AM66" s="744"/>
      <c r="AN66" s="745"/>
      <c r="AO66" s="216"/>
      <c r="AP66" s="184" t="s">
        <v>115</v>
      </c>
    </row>
    <row customHeight="1" ht="15">
      <c r="AH67" s="252"/>
    </row>
    <row customHeight="1" ht="15">
      <c r="A68" s="86" t="s">
        <v>534</v>
      </c>
      <c r="B68" s="86"/>
      <c r="C68" s="86"/>
      <c r="D68" s="86"/>
      <c r="E68" s="86"/>
      <c r="F68" s="86"/>
      <c r="G68" s="86"/>
      <c r="H68" s="86"/>
      <c r="I68" s="86"/>
      <c r="J68" s="86"/>
      <c r="K68" s="86"/>
      <c r="L68" s="86"/>
      <c r="M68" s="86"/>
      <c r="N68" s="86"/>
      <c r="O68" s="86"/>
      <c r="P68" s="86"/>
      <c r="Q68" s="86"/>
      <c r="R68" s="86"/>
      <c r="S68" s="86"/>
      <c r="T68" s="86"/>
      <c r="U68" s="182"/>
      <c r="V68" s="86"/>
      <c r="W68" s="86"/>
      <c r="AH68" s="252"/>
    </row>
    <row customHeight="1" ht="15">
      <c r="AH69" s="252"/>
    </row>
    <row customHeight="1" ht="18.75">
      <c r="D70" s="652"/>
      <c r="E70" s="653"/>
      <c r="F70" s="653"/>
      <c r="G70" s="652"/>
      <c r="H70" s="653"/>
      <c r="I70" s="652"/>
      <c r="J70" s="655"/>
      <c r="K70" s="655"/>
      <c r="L70" s="652"/>
      <c r="M70" s="652"/>
      <c r="N70" s="654"/>
      <c r="O70" s="652"/>
      <c r="P70" s="655"/>
      <c r="Q70" s="655"/>
      <c r="R70" s="652"/>
      <c r="S70" s="652"/>
      <c r="T70" s="654"/>
      <c r="U70" s="652"/>
      <c r="V70" s="652"/>
      <c r="W70" s="655"/>
      <c r="X70" s="652"/>
      <c r="Z70" s="655"/>
      <c r="AA70" s="657"/>
      <c r="AB70" s="652"/>
      <c r="AC70" s="655"/>
      <c r="AD70" s="655"/>
      <c r="AE70" s="652"/>
      <c r="AF70" s="739" t="s">
        <v>66</v>
      </c>
      <c r="AG70" s="740"/>
      <c r="AH70" s="276"/>
      <c r="AI70" s="742" t="s">
        <v>148</v>
      </c>
      <c r="AJ70" s="742" t="s">
        <v>17</v>
      </c>
      <c r="AK70" s="211"/>
      <c r="AL70" s="210" t="s">
        <v>66</v>
      </c>
      <c r="AM70" s="485"/>
      <c r="AN70" s="344"/>
      <c r="AO70" s="216"/>
      <c r="AP70" s="184" t="s">
        <v>114</v>
      </c>
    </row>
    <row customHeight="1" ht="18.75">
      <c r="D71" s="652"/>
      <c r="E71" s="653"/>
      <c r="F71" s="653"/>
      <c r="G71" s="652"/>
      <c r="H71" s="653"/>
      <c r="I71" s="652"/>
      <c r="J71" s="655"/>
      <c r="K71" s="655"/>
      <c r="L71" s="652"/>
      <c r="M71" s="652"/>
      <c r="N71" s="654"/>
      <c r="O71" s="652"/>
      <c r="P71" s="655"/>
      <c r="Q71" s="655"/>
      <c r="R71" s="652"/>
      <c r="S71" s="652"/>
      <c r="T71" s="654"/>
      <c r="U71" s="652"/>
      <c r="V71" s="652"/>
      <c r="W71" s="655"/>
      <c r="X71" s="652"/>
      <c r="Z71" s="655"/>
      <c r="AA71" s="657"/>
      <c r="AB71" s="652"/>
      <c r="AC71" s="655"/>
      <c r="AD71" s="655"/>
      <c r="AE71" s="652"/>
      <c r="AF71" s="739"/>
      <c r="AG71" s="741"/>
      <c r="AH71" s="323"/>
      <c r="AI71" s="743"/>
      <c r="AJ71" s="743"/>
      <c r="AK71" s="299"/>
      <c r="AL71" s="215"/>
      <c r="AM71" s="744" t="s">
        <v>523</v>
      </c>
      <c r="AN71" s="745"/>
      <c r="AO71" s="216"/>
      <c r="AP71" s="184" t="s">
        <v>115</v>
      </c>
    </row>
    <row customHeight="1" ht="15">
      <c r="AH72" s="252"/>
    </row>
    <row customHeight="1" ht="15">
      <c r="A73" s="86" t="s">
        <v>535</v>
      </c>
      <c r="B73" s="86"/>
      <c r="C73" s="86"/>
      <c r="D73" s="86"/>
      <c r="E73" s="86"/>
      <c r="F73" s="86"/>
      <c r="G73" s="86"/>
      <c r="H73" s="86"/>
      <c r="I73" s="86"/>
      <c r="J73" s="86"/>
      <c r="K73" s="86"/>
      <c r="L73" s="86"/>
      <c r="M73" s="86"/>
      <c r="N73" s="86"/>
      <c r="O73" s="86"/>
      <c r="P73" s="86"/>
      <c r="Q73" s="86"/>
      <c r="R73" s="86"/>
      <c r="S73" s="86"/>
      <c r="T73" s="86"/>
      <c r="U73" s="182"/>
      <c r="V73" s="86"/>
      <c r="W73" s="86"/>
      <c r="AH73" s="252"/>
    </row>
    <row customHeight="1" ht="15">
      <c r="AH74" s="252"/>
    </row>
    <row customHeight="1" ht="18.75">
      <c r="D75" s="652"/>
      <c r="E75" s="653"/>
      <c r="F75" s="653"/>
      <c r="G75" s="652"/>
      <c r="H75" s="653"/>
      <c r="I75" s="652"/>
      <c r="J75" s="655"/>
      <c r="K75" s="655"/>
      <c r="L75" s="652"/>
      <c r="M75" s="652"/>
      <c r="N75" s="654"/>
      <c r="O75" s="652"/>
      <c r="P75" s="655"/>
      <c r="Q75" s="655"/>
      <c r="R75" s="652"/>
      <c r="S75" s="652"/>
      <c r="T75" s="654"/>
      <c r="U75" s="652"/>
      <c r="V75" s="652"/>
      <c r="W75" s="655"/>
      <c r="X75" s="652"/>
      <c r="Y75" s="585"/>
      <c r="Z75" s="655"/>
      <c r="AA75" s="657"/>
      <c r="AB75" s="652"/>
      <c r="AC75" s="655"/>
      <c r="AD75" s="655"/>
      <c r="AE75" s="652"/>
      <c r="AF75" s="652"/>
      <c r="AG75" s="654"/>
      <c r="AH75" s="652"/>
      <c r="AI75" s="655"/>
      <c r="AJ75" s="655"/>
      <c r="AK75" s="652"/>
      <c r="AL75" s="210" t="s">
        <v>66</v>
      </c>
      <c r="AM75" s="485"/>
      <c r="AN75" s="344"/>
      <c r="AO75" s="216"/>
      <c r="AP75" s="184" t="s">
        <v>114</v>
      </c>
    </row>
    <row customHeight="1" ht="11.25">
      <c r="U76" s="104"/>
      <c r="AH76" s="252"/>
    </row>
    <row customHeight="1" ht="15">
      <c r="AH77" s="252"/>
    </row>
    <row customHeight="1" ht="15">
      <c r="A78" s="86" t="s">
        <v>536</v>
      </c>
      <c r="B78" s="86"/>
      <c r="C78" s="86"/>
      <c r="D78" s="86"/>
      <c r="E78" s="86"/>
      <c r="F78" s="86"/>
      <c r="G78" s="86"/>
      <c r="H78" s="86"/>
      <c r="I78" s="86"/>
      <c r="J78" s="86"/>
      <c r="K78" s="86"/>
      <c r="L78" s="86"/>
      <c r="M78" s="86"/>
      <c r="N78" s="86"/>
      <c r="O78" s="86"/>
      <c r="P78" s="86"/>
      <c r="Q78" s="86"/>
      <c r="R78" s="86"/>
      <c r="S78" s="86"/>
      <c r="T78" s="86"/>
      <c r="U78" s="182"/>
      <c r="V78" s="86"/>
      <c r="W78" s="86"/>
      <c r="AH78" s="252"/>
    </row>
    <row customHeight="1" ht="15">
      <c r="AH79" s="252"/>
    </row>
    <row customHeight="1" ht="18.75">
      <c r="A80" s="339"/>
      <c r="B80" s="339"/>
      <c r="C80" s="339"/>
      <c r="D80" s="652"/>
      <c r="E80" s="653"/>
      <c r="F80" s="653"/>
      <c r="G80" s="652"/>
      <c r="H80" s="653"/>
      <c r="I80" s="652"/>
      <c r="J80" s="655"/>
      <c r="K80" s="655"/>
      <c r="L80" s="652"/>
      <c r="M80" s="652"/>
      <c r="N80" s="654"/>
      <c r="O80" s="652"/>
      <c r="P80" s="655"/>
      <c r="Q80" s="655"/>
      <c r="R80" s="652"/>
      <c r="S80" s="652"/>
      <c r="T80" s="654"/>
      <c r="U80" s="652"/>
      <c r="V80" s="765" t="s">
        <v>66</v>
      </c>
      <c r="W80" s="769"/>
      <c r="X80" s="334"/>
      <c r="Y80" s="854" t="s">
        <v>66</v>
      </c>
      <c r="Z80" s="857"/>
      <c r="AA80" s="851"/>
      <c r="AB80" s="337"/>
      <c r="AC80" s="328"/>
      <c r="AD80" s="328"/>
      <c r="AE80" s="332"/>
      <c r="AF80" s="332"/>
      <c r="AG80" s="332"/>
      <c r="AH80" s="332"/>
      <c r="AI80" s="332"/>
      <c r="AJ80" s="332"/>
      <c r="AK80" s="332"/>
      <c r="AL80" s="332"/>
      <c r="AM80" s="332"/>
      <c r="AN80" s="333"/>
      <c r="AO80" s="330"/>
      <c r="AP80" s="336"/>
    </row>
    <row customHeight="1" ht="18.75">
      <c r="A81" s="339"/>
      <c r="B81" s="339"/>
      <c r="C81" s="339"/>
      <c r="D81" s="652"/>
      <c r="E81" s="653"/>
      <c r="F81" s="653"/>
      <c r="G81" s="652"/>
      <c r="H81" s="653"/>
      <c r="I81" s="652"/>
      <c r="J81" s="655"/>
      <c r="K81" s="655"/>
      <c r="L81" s="652"/>
      <c r="M81" s="652"/>
      <c r="N81" s="654"/>
      <c r="O81" s="652"/>
      <c r="P81" s="655"/>
      <c r="Q81" s="655"/>
      <c r="R81" s="652"/>
      <c r="S81" s="652"/>
      <c r="T81" s="654"/>
      <c r="U81" s="652"/>
      <c r="V81" s="765"/>
      <c r="W81" s="769"/>
      <c r="X81" s="335"/>
      <c r="Y81" s="855"/>
      <c r="Z81" s="858"/>
      <c r="AA81" s="852"/>
      <c r="AB81" s="337"/>
      <c r="AC81" s="328"/>
      <c r="AD81" s="328"/>
      <c r="AE81" s="332"/>
      <c r="AF81" s="332"/>
      <c r="AG81" s="332"/>
      <c r="AH81" s="332"/>
      <c r="AI81" s="332"/>
      <c r="AJ81" s="332"/>
      <c r="AK81" s="332"/>
      <c r="AL81" s="332"/>
      <c r="AM81" s="332"/>
      <c r="AN81" s="333"/>
      <c r="AO81" s="330"/>
      <c r="AP81" s="336"/>
    </row>
    <row customHeight="1" ht="18.75">
      <c r="A82" s="339"/>
      <c r="B82" s="339"/>
      <c r="C82" s="339"/>
      <c r="D82" s="652"/>
      <c r="E82" s="653"/>
      <c r="F82" s="653"/>
      <c r="G82" s="652"/>
      <c r="H82" s="653"/>
      <c r="I82" s="652"/>
      <c r="J82" s="655"/>
      <c r="K82" s="655"/>
      <c r="L82" s="652"/>
      <c r="M82" s="652"/>
      <c r="N82" s="654"/>
      <c r="O82" s="652"/>
      <c r="P82" s="655"/>
      <c r="Q82" s="655"/>
      <c r="R82" s="652"/>
      <c r="S82" s="652"/>
      <c r="T82" s="654"/>
      <c r="U82" s="652"/>
      <c r="V82" s="765"/>
      <c r="W82" s="769"/>
      <c r="X82" s="335"/>
      <c r="Y82" s="856"/>
      <c r="Z82" s="859"/>
      <c r="AA82" s="853"/>
      <c r="AB82" s="337"/>
      <c r="AC82" s="328"/>
      <c r="AD82" s="328"/>
      <c r="AE82" s="332"/>
      <c r="AF82" s="332"/>
      <c r="AG82" s="332"/>
      <c r="AH82" s="332"/>
      <c r="AI82" s="332"/>
      <c r="AJ82" s="332"/>
      <c r="AK82" s="332"/>
      <c r="AL82" s="332"/>
      <c r="AM82" s="332"/>
      <c r="AN82" s="333"/>
      <c r="AO82" s="330"/>
      <c r="AP82" s="336"/>
    </row>
    <row customHeight="1" ht="18.75">
      <c r="A83" s="339"/>
      <c r="B83" s="339"/>
      <c r="C83" s="339"/>
      <c r="D83" s="652"/>
      <c r="E83" s="653"/>
      <c r="F83" s="653"/>
      <c r="G83" s="652"/>
      <c r="H83" s="653"/>
      <c r="I83" s="652"/>
      <c r="J83" s="655"/>
      <c r="K83" s="655"/>
      <c r="L83" s="652"/>
      <c r="M83" s="652"/>
      <c r="N83" s="654"/>
      <c r="O83" s="652"/>
      <c r="P83" s="655"/>
      <c r="Q83" s="655"/>
      <c r="R83" s="652"/>
      <c r="S83" s="652"/>
      <c r="T83" s="654"/>
      <c r="U83" s="652"/>
      <c r="V83" s="765"/>
      <c r="W83" s="769"/>
      <c r="X83" s="331"/>
      <c r="Y83" s="329"/>
      <c r="Z83" s="744" t="s">
        <v>525</v>
      </c>
      <c r="AA83" s="744"/>
      <c r="AB83" s="338"/>
      <c r="AC83" s="332"/>
      <c r="AD83" s="332"/>
      <c r="AE83" s="332"/>
      <c r="AF83" s="332"/>
      <c r="AG83" s="332"/>
      <c r="AH83" s="332"/>
      <c r="AI83" s="332"/>
      <c r="AJ83" s="332"/>
      <c r="AK83" s="332"/>
      <c r="AL83" s="332"/>
      <c r="AM83" s="332"/>
      <c r="AN83" s="333"/>
      <c r="AO83" s="330"/>
      <c r="AP83" s="336" t="s">
        <v>115</v>
      </c>
    </row>
    <row customHeight="1" ht="15">
      <c r="AH84" s="252"/>
    </row>
    <row customHeight="1" ht="15">
      <c r="A85" s="86" t="s">
        <v>537</v>
      </c>
      <c r="B85" s="86"/>
      <c r="C85" s="86"/>
      <c r="D85" s="86"/>
      <c r="E85" s="86"/>
      <c r="F85" s="86"/>
      <c r="G85" s="86"/>
      <c r="H85" s="86"/>
      <c r="I85" s="86"/>
      <c r="J85" s="86"/>
      <c r="K85" s="86"/>
      <c r="L85" s="86"/>
      <c r="M85" s="86"/>
      <c r="N85" s="86"/>
      <c r="O85" s="86"/>
      <c r="P85" s="86"/>
      <c r="Q85" s="86"/>
      <c r="R85" s="86"/>
      <c r="S85" s="86"/>
      <c r="T85" s="86"/>
      <c r="U85" s="182"/>
      <c r="V85" s="86"/>
      <c r="W85" s="86"/>
      <c r="AH85" s="252"/>
    </row>
    <row customHeight="1" ht="15">
      <c r="AH86" s="252"/>
    </row>
    <row customHeight="1" ht="18.75">
      <c r="A87" s="339"/>
      <c r="B87" s="339"/>
      <c r="C87" s="339"/>
      <c r="D87" s="652"/>
      <c r="E87" s="653"/>
      <c r="F87" s="653"/>
      <c r="G87" s="652"/>
      <c r="H87" s="653"/>
      <c r="I87" s="652"/>
      <c r="J87" s="655"/>
      <c r="K87" s="655"/>
      <c r="L87" s="652"/>
      <c r="M87" s="652"/>
      <c r="N87" s="654"/>
      <c r="O87" s="652"/>
      <c r="P87" s="655"/>
      <c r="Q87" s="655"/>
      <c r="R87" s="652"/>
      <c r="S87" s="652"/>
      <c r="T87" s="654"/>
      <c r="U87" s="652"/>
      <c r="V87" s="652"/>
      <c r="W87" s="655"/>
      <c r="X87" s="652"/>
      <c r="Y87" s="739" t="s">
        <v>66</v>
      </c>
      <c r="Z87" s="763"/>
      <c r="AA87" s="770"/>
      <c r="AB87" s="349"/>
      <c r="AC87" s="342"/>
      <c r="AD87" s="342"/>
      <c r="AE87" s="346"/>
      <c r="AF87" s="346"/>
      <c r="AG87" s="346"/>
      <c r="AH87" s="346"/>
      <c r="AI87" s="346"/>
      <c r="AJ87" s="346"/>
      <c r="AK87" s="346"/>
      <c r="AL87" s="346"/>
      <c r="AM87" s="346"/>
      <c r="AN87" s="347"/>
      <c r="AO87" s="343"/>
      <c r="AP87" s="348"/>
    </row>
    <row customHeight="1" ht="18.75">
      <c r="A88" s="339"/>
      <c r="B88" s="339"/>
      <c r="C88" s="339"/>
      <c r="D88" s="652"/>
      <c r="E88" s="653"/>
      <c r="F88" s="653"/>
      <c r="G88" s="652"/>
      <c r="H88" s="653"/>
      <c r="I88" s="652"/>
      <c r="J88" s="655"/>
      <c r="K88" s="655"/>
      <c r="L88" s="652"/>
      <c r="M88" s="652"/>
      <c r="N88" s="654"/>
      <c r="O88" s="652"/>
      <c r="P88" s="655"/>
      <c r="Q88" s="655"/>
      <c r="R88" s="652"/>
      <c r="S88" s="652"/>
      <c r="T88" s="654"/>
      <c r="U88" s="652"/>
      <c r="V88" s="652"/>
      <c r="W88" s="655"/>
      <c r="X88" s="652"/>
      <c r="Y88" s="739"/>
      <c r="Z88" s="763"/>
      <c r="AA88" s="770"/>
      <c r="AB88" s="349"/>
      <c r="AC88" s="342"/>
      <c r="AD88" s="342"/>
      <c r="AE88" s="346"/>
      <c r="AF88" s="346"/>
      <c r="AG88" s="346"/>
      <c r="AH88" s="346"/>
      <c r="AI88" s="346"/>
      <c r="AJ88" s="346"/>
      <c r="AK88" s="346"/>
      <c r="AL88" s="346"/>
      <c r="AM88" s="346"/>
      <c r="AN88" s="347"/>
      <c r="AO88" s="343"/>
      <c r="AP88" s="348"/>
    </row>
    <row customHeight="1" ht="18.75">
      <c r="A89" s="339"/>
      <c r="B89" s="339"/>
      <c r="C89" s="339"/>
      <c r="D89" s="652"/>
      <c r="E89" s="653"/>
      <c r="F89" s="653"/>
      <c r="G89" s="652"/>
      <c r="H89" s="653"/>
      <c r="I89" s="652"/>
      <c r="J89" s="655"/>
      <c r="K89" s="655"/>
      <c r="L89" s="652"/>
      <c r="M89" s="652"/>
      <c r="N89" s="654"/>
      <c r="O89" s="652"/>
      <c r="P89" s="655"/>
      <c r="Q89" s="655"/>
      <c r="R89" s="652"/>
      <c r="S89" s="652"/>
      <c r="T89" s="654"/>
      <c r="U89" s="652"/>
      <c r="V89" s="652"/>
      <c r="W89" s="655"/>
      <c r="X89" s="652"/>
      <c r="Y89" s="739"/>
      <c r="Z89" s="763"/>
      <c r="AA89" s="770"/>
      <c r="AB89" s="349"/>
      <c r="AC89" s="342"/>
      <c r="AD89" s="342"/>
      <c r="AE89" s="346"/>
      <c r="AF89" s="346"/>
      <c r="AG89" s="346"/>
      <c r="AH89" s="346"/>
      <c r="AI89" s="346"/>
      <c r="AJ89" s="346"/>
      <c r="AK89" s="346"/>
      <c r="AL89" s="346"/>
      <c r="AM89" s="346"/>
      <c r="AN89" s="347"/>
      <c r="AO89" s="343"/>
      <c r="AP89" s="348"/>
    </row>
    <row r="92" customHeight="1" ht="15">
      <c r="A92" s="86" t="s">
        <v>538</v>
      </c>
      <c r="B92" s="86"/>
      <c r="C92" s="86"/>
      <c r="D92" s="86"/>
      <c r="E92" s="86"/>
      <c r="F92" s="86"/>
      <c r="G92" s="86"/>
      <c r="H92" s="86"/>
      <c r="I92" s="86"/>
      <c r="J92" s="86"/>
      <c r="K92" s="86"/>
      <c r="L92" s="86"/>
      <c r="M92" s="86"/>
      <c r="N92" s="86"/>
      <c r="O92" s="86"/>
      <c r="P92" s="86"/>
      <c r="Q92" s="86"/>
      <c r="R92" s="86"/>
      <c r="S92" s="86"/>
      <c r="T92" s="86"/>
      <c r="U92" s="182"/>
      <c r="V92" s="86"/>
      <c r="W92" s="86"/>
    </row>
    <row customHeight="1" ht="15">
      <c r="M93" s="559"/>
      <c r="N93" s="290"/>
    </row>
    <row customHeight="1" ht="30.75">
      <c r="D94" s="430" t="s">
        <v>66</v>
      </c>
      <c r="E94" s="237" t="str">
        <f>IF(ISERROR(INDEX(activity,MATCH(D94,List01_N_activity,0))),"",OFFSET(INDEX(activity,MATCH(D94,List01_N_activity,0)),,1))</f>
        <v>Тариф на захоронение твердых коммунальных отходов</v>
      </c>
      <c r="F94" s="220"/>
      <c r="G94" s="220"/>
      <c r="H94" s="220"/>
      <c r="I94" s="220"/>
      <c r="J94" s="220"/>
      <c r="K94" s="220"/>
      <c r="L94" s="220"/>
      <c r="M94" s="561"/>
      <c r="N94" s="597" t="s">
        <v>169</v>
      </c>
      <c r="U94" s="104"/>
    </row>
    <row s="658" customFormat="1" customHeight="1" ht="30.75">
      <c r="A95" s="831" t="s">
        <v>145</v>
      </c>
      <c r="D95" s="613" t="str">
        <f>A95&amp;".1"</f>
        <v>1.1.1</v>
      </c>
      <c r="E95" s="513" t="s">
        <v>147</v>
      </c>
      <c r="F95" s="466"/>
      <c r="G95" s="834"/>
      <c r="H95" s="827" t="s">
        <v>148</v>
      </c>
      <c r="I95" s="802"/>
      <c r="J95" s="742" t="s">
        <v>148</v>
      </c>
      <c r="K95" s="802"/>
      <c r="L95" s="824"/>
      <c r="M95" s="437"/>
      <c r="N95" s="597" t="s">
        <v>171</v>
      </c>
    </row>
    <row s="658" customFormat="1" customHeight="1" ht="30.75">
      <c r="A96" s="831"/>
      <c r="D96" s="613" t="str">
        <f>A95&amp;".2"</f>
        <v>1.1.2</v>
      </c>
      <c r="E96" s="513" t="s">
        <v>152</v>
      </c>
      <c r="F96" s="466"/>
      <c r="G96" s="834"/>
      <c r="H96" s="828"/>
      <c r="I96" s="803"/>
      <c r="J96" s="759"/>
      <c r="K96" s="803"/>
      <c r="L96" s="825"/>
      <c r="M96" s="437"/>
      <c r="N96" s="597" t="s">
        <v>172</v>
      </c>
    </row>
    <row s="658" customFormat="1" customHeight="1" ht="30.75">
      <c r="A97" s="831"/>
      <c r="D97" s="613" t="str">
        <f>A95&amp;".3"</f>
        <v>1.1.3</v>
      </c>
      <c r="E97" s="513" t="s">
        <v>155</v>
      </c>
      <c r="F97" s="466"/>
      <c r="G97" s="834"/>
      <c r="H97" s="828"/>
      <c r="I97" s="803"/>
      <c r="J97" s="759"/>
      <c r="K97" s="803"/>
      <c r="L97" s="825"/>
      <c r="M97" s="437"/>
      <c r="N97" s="597" t="s">
        <v>173</v>
      </c>
    </row>
    <row s="658" customFormat="1" customHeight="1" ht="30.75">
      <c r="A98" s="831"/>
      <c r="D98" s="613" t="str">
        <f>A95&amp;".4"</f>
        <v>1.1.4</v>
      </c>
      <c r="E98" s="513" t="s">
        <v>157</v>
      </c>
      <c r="F98" s="466"/>
      <c r="G98" s="834"/>
      <c r="H98" s="828"/>
      <c r="I98" s="803"/>
      <c r="J98" s="759"/>
      <c r="K98" s="803"/>
      <c r="L98" s="825"/>
      <c r="M98" s="437"/>
      <c r="N98" s="597" t="s">
        <v>174</v>
      </c>
    </row>
    <row s="658" customFormat="1" customHeight="1" ht="30.75">
      <c r="A99" s="831"/>
      <c r="D99" s="613" t="str">
        <f>A95&amp;".5"</f>
        <v>1.1.5</v>
      </c>
      <c r="E99" s="513" t="s">
        <v>159</v>
      </c>
      <c r="F99" s="466"/>
      <c r="G99" s="834"/>
      <c r="H99" s="829"/>
      <c r="I99" s="804"/>
      <c r="J99" s="743"/>
      <c r="K99" s="804"/>
      <c r="L99" s="826"/>
      <c r="M99" s="437"/>
      <c r="N99" s="597" t="s">
        <v>175</v>
      </c>
    </row>
    <row customHeight="1" ht="15">
      <c r="N100" s="290"/>
    </row>
    <row customHeight="1" ht="15">
      <c r="A101" s="86" t="s">
        <v>539</v>
      </c>
      <c r="B101" s="86"/>
      <c r="C101" s="86"/>
      <c r="D101" s="86"/>
      <c r="E101" s="86"/>
      <c r="F101" s="86"/>
      <c r="G101" s="86"/>
      <c r="H101" s="86"/>
      <c r="I101" s="86"/>
      <c r="J101" s="86"/>
      <c r="K101" s="86"/>
      <c r="L101" s="86"/>
      <c r="M101" s="86"/>
      <c r="N101" s="86"/>
      <c r="O101" s="86"/>
      <c r="P101" s="86"/>
      <c r="Q101" s="86"/>
      <c r="R101" s="86"/>
      <c r="S101" s="86"/>
      <c r="T101" s="86"/>
      <c r="U101" s="182"/>
      <c r="V101" s="86"/>
      <c r="W101" s="86"/>
    </row>
    <row r="103" customHeight="1" ht="15">
      <c r="H103" s="742" t="s">
        <v>148</v>
      </c>
      <c r="I103" s="802"/>
      <c r="J103" s="742" t="s">
        <v>148</v>
      </c>
      <c r="K103" s="802"/>
      <c r="L103" s="860"/>
    </row>
    <row customHeight="1" ht="15">
      <c r="H104" s="759"/>
      <c r="I104" s="803"/>
      <c r="J104" s="759"/>
      <c r="K104" s="803"/>
      <c r="L104" s="861"/>
    </row>
    <row customHeight="1" ht="15">
      <c r="H105" s="759"/>
      <c r="I105" s="803"/>
      <c r="J105" s="759"/>
      <c r="K105" s="803"/>
      <c r="L105" s="861"/>
    </row>
    <row customHeight="1" ht="15">
      <c r="H106" s="759"/>
      <c r="I106" s="803"/>
      <c r="J106" s="759"/>
      <c r="K106" s="803"/>
      <c r="L106" s="861"/>
    </row>
    <row customHeight="1" ht="15">
      <c r="H107" s="743"/>
      <c r="I107" s="804"/>
      <c r="J107" s="743"/>
      <c r="K107" s="804"/>
      <c r="L107" s="862"/>
    </row>
    <row r="110" s="658" customFormat="1" customHeight="1" ht="15">
      <c r="A110" s="284" t="s">
        <v>540</v>
      </c>
      <c r="B110" s="284"/>
      <c r="C110" s="284"/>
      <c r="D110" s="284"/>
      <c r="E110" s="284"/>
      <c r="F110" s="284"/>
      <c r="G110" s="284"/>
      <c r="H110" s="284"/>
      <c r="I110" s="284"/>
      <c r="J110" s="284"/>
      <c r="K110" s="284"/>
      <c r="L110" s="284"/>
      <c r="M110" s="284"/>
      <c r="N110" s="284"/>
      <c r="O110" s="284"/>
      <c r="P110" s="284"/>
      <c r="Q110" s="284"/>
      <c r="R110" s="284"/>
      <c r="S110" s="284"/>
      <c r="T110" s="284"/>
      <c r="U110" s="291"/>
      <c r="V110" s="284"/>
      <c r="W110" s="284"/>
    </row>
    <row r="112" s="658" customFormat="1" customHeight="1" ht="31.5">
      <c r="A112" s="660" t="s">
        <v>145</v>
      </c>
      <c r="B112" s="658"/>
      <c r="C112" s="658"/>
      <c r="D112" s="662" t="str">
        <f>A112</f>
        <v>1.1</v>
      </c>
      <c r="E112" s="663" t="str">
        <f>IF(ISERROR(INDEX(activity,MATCH(SUBSTITUTE(D112,"1.",""),List01_N_activity,0))),"",OFFSET(INDEX(activity,MATCH(SUBSTITUTE(D112,"1.",""),List01_N_activity,0)),,1))</f>
        <v>Тариф на захоронение твердых коммунальных отходов</v>
      </c>
      <c r="F112" s="590"/>
      <c r="G112" s="282"/>
      <c r="H112" s="282"/>
      <c r="I112" s="358"/>
      <c r="J112" s="358"/>
      <c r="K112" s="358"/>
      <c r="L112" s="358"/>
      <c r="M112" s="358"/>
      <c r="N112" s="225"/>
      <c r="O112" s="597" t="s">
        <v>146</v>
      </c>
      <c r="P112" s="584"/>
      <c r="Q112" s="343"/>
    </row>
    <row s="658" customFormat="1" customHeight="1" ht="31.5">
      <c r="A113" s="660" t="str">
        <f>A112</f>
        <v>1.1</v>
      </c>
      <c r="B113" s="664" t="s">
        <v>66</v>
      </c>
      <c r="C113" s="658"/>
      <c r="D113" s="665" t="str">
        <f>A113&amp;"."&amp;B113&amp;".1"</f>
        <v>1.1.1.1</v>
      </c>
      <c r="E113" s="666" t="s">
        <v>147</v>
      </c>
      <c r="F113" s="466"/>
      <c r="G113" s="805" t="s">
        <v>64</v>
      </c>
      <c r="H113" s="808" t="s">
        <v>148</v>
      </c>
      <c r="I113" s="799"/>
      <c r="J113" s="742" t="s">
        <v>17</v>
      </c>
      <c r="K113" s="812"/>
      <c r="L113" s="777"/>
      <c r="M113" s="777"/>
      <c r="N113" s="437"/>
      <c r="O113" s="597" t="s">
        <v>151</v>
      </c>
      <c r="P113" s="584"/>
    </row>
    <row s="658" customFormat="1" customHeight="1" ht="31.5">
      <c r="A114" s="660" t="str">
        <f>A113</f>
        <v>1.1</v>
      </c>
      <c r="B114" s="664"/>
      <c r="C114" s="658"/>
      <c r="D114" s="665" t="str">
        <f>A114&amp;"."&amp;B113&amp;".2"</f>
        <v>1.1.1.2</v>
      </c>
      <c r="E114" s="666" t="s">
        <v>152</v>
      </c>
      <c r="F114" s="466"/>
      <c r="G114" s="806"/>
      <c r="H114" s="808"/>
      <c r="I114" s="800"/>
      <c r="J114" s="759"/>
      <c r="K114" s="813"/>
      <c r="L114" s="778"/>
      <c r="M114" s="778"/>
      <c r="N114" s="437"/>
      <c r="O114" s="597" t="s">
        <v>154</v>
      </c>
      <c r="P114" s="584"/>
    </row>
    <row s="658" customFormat="1" customHeight="1" ht="31.5">
      <c r="A115" s="660" t="str">
        <f>A114</f>
        <v>1.1</v>
      </c>
      <c r="B115" s="664"/>
      <c r="C115" s="658"/>
      <c r="D115" s="665" t="str">
        <f>A115&amp;"."&amp;B113&amp;".3"</f>
        <v>1.1.1.3</v>
      </c>
      <c r="E115" s="666" t="s">
        <v>155</v>
      </c>
      <c r="F115" s="466"/>
      <c r="G115" s="806"/>
      <c r="H115" s="808"/>
      <c r="I115" s="800"/>
      <c r="J115" s="759"/>
      <c r="K115" s="813"/>
      <c r="L115" s="778"/>
      <c r="M115" s="778"/>
      <c r="N115" s="437"/>
      <c r="O115" s="597" t="s">
        <v>156</v>
      </c>
      <c r="P115" s="584"/>
    </row>
    <row s="658" customFormat="1" customHeight="1" ht="31.5">
      <c r="A116" s="660" t="str">
        <f>A115</f>
        <v>1.1</v>
      </c>
      <c r="B116" s="664"/>
      <c r="C116" s="658"/>
      <c r="D116" s="665" t="str">
        <f>A116&amp;"."&amp;B113&amp;".4"</f>
        <v>1.1.1.4</v>
      </c>
      <c r="E116" s="666" t="s">
        <v>157</v>
      </c>
      <c r="F116" s="466"/>
      <c r="G116" s="806"/>
      <c r="H116" s="808"/>
      <c r="I116" s="800"/>
      <c r="J116" s="759"/>
      <c r="K116" s="813"/>
      <c r="L116" s="778"/>
      <c r="M116" s="778"/>
      <c r="N116" s="437"/>
      <c r="O116" s="598" t="s">
        <v>158</v>
      </c>
      <c r="P116" s="584"/>
    </row>
    <row s="658" customFormat="1" customHeight="1" ht="31.5">
      <c r="A117" s="660" t="str">
        <f>A116</f>
        <v>1.1</v>
      </c>
      <c r="B117" s="659" t="str">
        <f>B113</f>
        <v>1</v>
      </c>
      <c r="C117" s="658"/>
      <c r="D117" s="665" t="str">
        <f>A117&amp;"."&amp;B113&amp;".5"</f>
        <v>1.1.1.5</v>
      </c>
      <c r="E117" s="666" t="s">
        <v>159</v>
      </c>
      <c r="F117" s="466"/>
      <c r="G117" s="807"/>
      <c r="H117" s="808"/>
      <c r="I117" s="801"/>
      <c r="J117" s="743"/>
      <c r="K117" s="814"/>
      <c r="L117" s="779"/>
      <c r="M117" s="779"/>
      <c r="N117" s="437"/>
      <c r="O117" s="597" t="s">
        <v>160</v>
      </c>
      <c r="P117" s="584"/>
    </row>
    <row customHeight="1" ht="15">
      <c r="A118" s="658"/>
      <c r="B118" s="658"/>
      <c r="C118" s="658"/>
      <c r="D118" s="658"/>
      <c r="E118" s="658"/>
      <c r="K118" s="585"/>
      <c r="O118" s="595"/>
      <c r="U118" s="104"/>
      <c r="V118" s="183"/>
    </row>
    <row s="658" customFormat="1" customHeight="1" ht="15">
      <c r="A119" s="667" t="s">
        <v>541</v>
      </c>
      <c r="B119" s="667"/>
      <c r="C119" s="667"/>
      <c r="D119" s="667"/>
      <c r="E119" s="667"/>
      <c r="F119" s="284"/>
      <c r="G119" s="284"/>
      <c r="H119" s="284"/>
      <c r="I119" s="284"/>
      <c r="J119" s="284"/>
      <c r="K119" s="583"/>
      <c r="L119" s="284"/>
      <c r="M119" s="284"/>
      <c r="N119" s="284"/>
      <c r="O119" s="601"/>
      <c r="P119" s="284"/>
      <c r="Q119" s="284"/>
      <c r="R119" s="284"/>
      <c r="S119" s="284"/>
      <c r="T119" s="284"/>
      <c r="U119" s="284"/>
      <c r="V119" s="291"/>
      <c r="W119" s="284"/>
      <c r="X119" s="284"/>
    </row>
    <row customHeight="1" ht="15">
      <c r="A120" s="658"/>
      <c r="B120" s="658"/>
      <c r="C120" s="658"/>
      <c r="D120" s="658"/>
      <c r="E120" s="658"/>
      <c r="K120" s="585"/>
      <c r="O120" s="595"/>
      <c r="U120" s="104"/>
      <c r="V120" s="183"/>
    </row>
    <row s="658" customFormat="1" customHeight="1" ht="39">
      <c r="A121" s="660" t="s">
        <v>164</v>
      </c>
      <c r="B121" s="658"/>
      <c r="C121" s="658"/>
      <c r="D121" s="662" t="str">
        <f>A121</f>
        <v>2.1</v>
      </c>
      <c r="E121" s="663" t="str">
        <f>IF(ISERROR(INDEX(activity,MATCH(SUBSTITUTE(D121,"2.",""),List01_N_activity,0))),"",OFFSET(INDEX(activity,MATCH(SUBSTITUTE(D121,"2.",""),List01_N_activity,0)),,1))</f>
        <v>Тариф на захоронение твердых коммунальных отходов</v>
      </c>
      <c r="F121" s="590"/>
      <c r="G121" s="282"/>
      <c r="H121" s="282"/>
      <c r="I121" s="358"/>
      <c r="J121" s="358"/>
      <c r="K121" s="358"/>
      <c r="L121" s="358"/>
      <c r="M121" s="358"/>
      <c r="N121" s="225"/>
      <c r="O121" s="597" t="s">
        <v>146</v>
      </c>
      <c r="P121" s="584"/>
      <c r="Q121" s="343"/>
    </row>
    <row s="658" customFormat="1" customHeight="1" ht="39">
      <c r="A122" s="660" t="str">
        <f>A121</f>
        <v>2.1</v>
      </c>
      <c r="B122" s="664" t="s">
        <v>66</v>
      </c>
      <c r="C122" s="658"/>
      <c r="D122" s="665" t="str">
        <f>A122&amp;"."&amp;B122&amp;".1"</f>
        <v>2.1.1.1</v>
      </c>
      <c r="E122" s="666" t="s">
        <v>147</v>
      </c>
      <c r="F122" s="466"/>
      <c r="G122" s="809"/>
      <c r="H122" s="808" t="s">
        <v>148</v>
      </c>
      <c r="I122" s="802"/>
      <c r="J122" s="742" t="s">
        <v>148</v>
      </c>
      <c r="K122" s="802"/>
      <c r="L122" s="818"/>
      <c r="M122" s="777"/>
      <c r="N122" s="437"/>
      <c r="O122" s="597" t="s">
        <v>151</v>
      </c>
      <c r="P122" s="584"/>
    </row>
    <row s="658" customFormat="1" customHeight="1" ht="39">
      <c r="A123" s="660" t="str">
        <f>A122</f>
        <v>2.1</v>
      </c>
      <c r="B123" s="664"/>
      <c r="C123" s="658"/>
      <c r="D123" s="665" t="str">
        <f>A123&amp;"."&amp;B122&amp;".2"</f>
        <v>2.1.1.2</v>
      </c>
      <c r="E123" s="666" t="s">
        <v>152</v>
      </c>
      <c r="F123" s="466"/>
      <c r="G123" s="810"/>
      <c r="H123" s="808"/>
      <c r="I123" s="803"/>
      <c r="J123" s="759"/>
      <c r="K123" s="803"/>
      <c r="L123" s="819"/>
      <c r="M123" s="778"/>
      <c r="N123" s="437"/>
      <c r="O123" s="597" t="s">
        <v>154</v>
      </c>
      <c r="P123" s="584"/>
    </row>
    <row s="658" customFormat="1" customHeight="1" ht="39">
      <c r="A124" s="660" t="str">
        <f>A123</f>
        <v>2.1</v>
      </c>
      <c r="B124" s="664"/>
      <c r="C124" s="658"/>
      <c r="D124" s="665" t="str">
        <f>A124&amp;"."&amp;B122&amp;".3"</f>
        <v>2.1.1.3</v>
      </c>
      <c r="E124" s="666" t="s">
        <v>155</v>
      </c>
      <c r="F124" s="466"/>
      <c r="G124" s="810"/>
      <c r="H124" s="808"/>
      <c r="I124" s="803"/>
      <c r="J124" s="759"/>
      <c r="K124" s="803"/>
      <c r="L124" s="819"/>
      <c r="M124" s="778"/>
      <c r="N124" s="437"/>
      <c r="O124" s="597" t="s">
        <v>156</v>
      </c>
      <c r="P124" s="584"/>
    </row>
    <row s="658" customFormat="1" customHeight="1" ht="39">
      <c r="A125" s="660" t="str">
        <f>A124</f>
        <v>2.1</v>
      </c>
      <c r="B125" s="664"/>
      <c r="C125" s="658"/>
      <c r="D125" s="665" t="str">
        <f>A125&amp;"."&amp;B122&amp;".4"</f>
        <v>2.1.1.4</v>
      </c>
      <c r="E125" s="666" t="s">
        <v>157</v>
      </c>
      <c r="F125" s="466"/>
      <c r="G125" s="810"/>
      <c r="H125" s="808"/>
      <c r="I125" s="803"/>
      <c r="J125" s="759"/>
      <c r="K125" s="803"/>
      <c r="L125" s="819"/>
      <c r="M125" s="778"/>
      <c r="N125" s="437"/>
      <c r="O125" s="598" t="s">
        <v>158</v>
      </c>
      <c r="P125" s="584"/>
    </row>
    <row s="658" customFormat="1" customHeight="1" ht="39">
      <c r="A126" s="660" t="str">
        <f>A125</f>
        <v>2.1</v>
      </c>
      <c r="B126" s="659" t="str">
        <f>B122</f>
        <v>1</v>
      </c>
      <c r="C126" s="658"/>
      <c r="D126" s="665" t="str">
        <f>A126&amp;"."&amp;B122&amp;".5"</f>
        <v>2.1.1.5</v>
      </c>
      <c r="E126" s="666" t="s">
        <v>159</v>
      </c>
      <c r="F126" s="466"/>
      <c r="G126" s="811"/>
      <c r="H126" s="808"/>
      <c r="I126" s="804"/>
      <c r="J126" s="743"/>
      <c r="K126" s="804"/>
      <c r="L126" s="820"/>
      <c r="M126" s="779"/>
      <c r="N126" s="602"/>
      <c r="O126" s="597" t="s">
        <v>160</v>
      </c>
      <c r="P126" s="584"/>
    </row>
    <row customHeight="1" ht="15">
      <c r="K127" s="585"/>
      <c r="N127" s="596"/>
      <c r="U127" s="104"/>
      <c r="V127" s="183"/>
    </row>
    <row s="658" customFormat="1" customHeight="1" ht="15">
      <c r="A128" s="284" t="s">
        <v>542</v>
      </c>
      <c r="B128" s="284"/>
      <c r="C128" s="284"/>
      <c r="D128" s="284"/>
      <c r="E128" s="284"/>
      <c r="F128" s="284"/>
      <c r="G128" s="284"/>
      <c r="H128" s="284"/>
      <c r="I128" s="284"/>
      <c r="J128" s="284"/>
      <c r="K128" s="583"/>
      <c r="L128" s="284"/>
      <c r="M128" s="284"/>
      <c r="N128" s="284"/>
      <c r="O128" s="284"/>
      <c r="P128" s="284"/>
      <c r="Q128" s="284"/>
      <c r="R128" s="284"/>
      <c r="S128" s="284"/>
      <c r="T128" s="284"/>
      <c r="U128" s="284"/>
      <c r="V128" s="291"/>
      <c r="W128" s="284"/>
      <c r="X128" s="284"/>
    </row>
    <row customHeight="1" ht="15">
      <c r="K129" s="585"/>
      <c r="U129" s="104"/>
      <c r="V129" s="183"/>
    </row>
    <row customHeight="1" ht="15">
      <c r="D130" s="652"/>
      <c r="E130" s="652"/>
      <c r="F130" s="652"/>
      <c r="G130" s="654"/>
      <c r="H130" s="844" t="s">
        <v>148</v>
      </c>
      <c r="I130" s="802"/>
      <c r="J130" s="742" t="s">
        <v>148</v>
      </c>
      <c r="K130" s="802"/>
      <c r="L130" s="847"/>
      <c r="M130" s="805" t="s">
        <v>64</v>
      </c>
      <c r="U130" s="104"/>
      <c r="V130" s="183"/>
    </row>
    <row customHeight="1" ht="15">
      <c r="D131" s="652"/>
      <c r="E131" s="652"/>
      <c r="F131" s="652"/>
      <c r="G131" s="654"/>
      <c r="H131" s="845"/>
      <c r="I131" s="803"/>
      <c r="J131" s="759"/>
      <c r="K131" s="803"/>
      <c r="L131" s="848"/>
      <c r="M131" s="806"/>
      <c r="U131" s="104"/>
      <c r="V131" s="183"/>
    </row>
    <row customHeight="1" ht="15">
      <c r="D132" s="652"/>
      <c r="E132" s="652"/>
      <c r="F132" s="652"/>
      <c r="G132" s="654"/>
      <c r="H132" s="845"/>
      <c r="I132" s="803"/>
      <c r="J132" s="759"/>
      <c r="K132" s="803"/>
      <c r="L132" s="848"/>
      <c r="M132" s="806"/>
      <c r="U132" s="104"/>
      <c r="V132" s="183"/>
    </row>
    <row customHeight="1" ht="15">
      <c r="D133" s="652"/>
      <c r="E133" s="652"/>
      <c r="F133" s="652"/>
      <c r="G133" s="654"/>
      <c r="H133" s="845"/>
      <c r="I133" s="803"/>
      <c r="J133" s="759"/>
      <c r="K133" s="803"/>
      <c r="L133" s="848"/>
      <c r="M133" s="806"/>
      <c r="U133" s="104"/>
      <c r="V133" s="183"/>
    </row>
    <row customHeight="1" ht="15">
      <c r="D134" s="652"/>
      <c r="E134" s="652"/>
      <c r="F134" s="652"/>
      <c r="G134" s="654"/>
      <c r="H134" s="846"/>
      <c r="I134" s="804"/>
      <c r="J134" s="743"/>
      <c r="K134" s="804"/>
      <c r="L134" s="849"/>
      <c r="M134" s="807"/>
      <c r="U134" s="104"/>
      <c r="V134" s="183"/>
    </row>
    <row customHeight="1" ht="15">
      <c r="K135" s="585"/>
      <c r="U135" s="104"/>
      <c r="V135" s="183"/>
    </row>
    <row s="658" customFormat="1" customHeight="1" ht="15">
      <c r="A136" s="284" t="s">
        <v>543</v>
      </c>
      <c r="B136" s="284"/>
      <c r="C136" s="284"/>
      <c r="D136" s="284"/>
      <c r="E136" s="284"/>
      <c r="F136" s="284"/>
      <c r="G136" s="284"/>
      <c r="H136" s="284"/>
      <c r="I136" s="284"/>
      <c r="J136" s="284"/>
      <c r="K136" s="583"/>
      <c r="L136" s="284"/>
      <c r="M136" s="284"/>
      <c r="N136" s="284"/>
      <c r="O136" s="284"/>
      <c r="P136" s="284"/>
      <c r="Q136" s="284"/>
      <c r="R136" s="284"/>
      <c r="S136" s="284"/>
      <c r="T136" s="284"/>
      <c r="U136" s="284"/>
      <c r="V136" s="291"/>
      <c r="W136" s="284"/>
      <c r="X136" s="284"/>
    </row>
    <row s="658" customFormat="1" customHeight="1" ht="15">
      <c r="K137" s="585"/>
      <c r="V137" s="183"/>
    </row>
    <row s="658" customFormat="1" customHeight="1" ht="15">
      <c r="D138" s="652"/>
      <c r="E138" s="652"/>
      <c r="F138" s="652"/>
      <c r="G138" s="654"/>
      <c r="H138" s="742" t="s">
        <v>148</v>
      </c>
      <c r="I138" s="799"/>
      <c r="J138" s="742" t="s">
        <v>17</v>
      </c>
      <c r="K138" s="812"/>
      <c r="L138" s="777"/>
      <c r="M138" s="777"/>
      <c r="V138" s="183"/>
    </row>
    <row s="658" customFormat="1" customHeight="1" ht="15">
      <c r="D139" s="652"/>
      <c r="E139" s="652"/>
      <c r="F139" s="652"/>
      <c r="G139" s="654"/>
      <c r="H139" s="759"/>
      <c r="I139" s="800"/>
      <c r="J139" s="759"/>
      <c r="K139" s="813"/>
      <c r="L139" s="778"/>
      <c r="M139" s="778"/>
      <c r="V139" s="183"/>
    </row>
    <row s="658" customFormat="1" customHeight="1" ht="15">
      <c r="D140" s="652"/>
      <c r="E140" s="652"/>
      <c r="F140" s="652"/>
      <c r="G140" s="654"/>
      <c r="H140" s="759"/>
      <c r="I140" s="800"/>
      <c r="J140" s="759"/>
      <c r="K140" s="813"/>
      <c r="L140" s="778"/>
      <c r="M140" s="778"/>
      <c r="V140" s="183"/>
    </row>
    <row s="658" customFormat="1" customHeight="1" ht="15">
      <c r="D141" s="652"/>
      <c r="E141" s="652"/>
      <c r="F141" s="652"/>
      <c r="G141" s="654"/>
      <c r="H141" s="759"/>
      <c r="I141" s="800"/>
      <c r="J141" s="759"/>
      <c r="K141" s="813"/>
      <c r="L141" s="778"/>
      <c r="M141" s="778"/>
      <c r="V141" s="183"/>
    </row>
    <row s="658" customFormat="1" customHeight="1" ht="15">
      <c r="D142" s="652"/>
      <c r="E142" s="652"/>
      <c r="F142" s="652"/>
      <c r="G142" s="654"/>
      <c r="H142" s="743"/>
      <c r="I142" s="801"/>
      <c r="J142" s="743"/>
      <c r="K142" s="814"/>
      <c r="L142" s="779"/>
      <c r="M142" s="779"/>
      <c r="V142" s="183"/>
    </row>
    <row customHeight="1" ht="15">
      <c r="K143" s="585"/>
      <c r="U143" s="104"/>
      <c r="V143" s="183"/>
    </row>
    <row s="658" customFormat="1" customHeight="1" ht="15">
      <c r="A144" s="284" t="s">
        <v>544</v>
      </c>
      <c r="B144" s="284"/>
      <c r="C144" s="284"/>
      <c r="D144" s="284"/>
      <c r="E144" s="284"/>
      <c r="F144" s="284"/>
      <c r="G144" s="284"/>
      <c r="H144" s="284"/>
      <c r="I144" s="284"/>
      <c r="J144" s="284"/>
      <c r="K144" s="583"/>
      <c r="L144" s="284"/>
      <c r="M144" s="284"/>
      <c r="N144" s="284"/>
      <c r="O144" s="284"/>
      <c r="P144" s="284"/>
      <c r="Q144" s="284"/>
      <c r="R144" s="284"/>
      <c r="S144" s="284"/>
      <c r="T144" s="284"/>
      <c r="U144" s="284"/>
      <c r="V144" s="291"/>
      <c r="W144" s="284"/>
      <c r="X144" s="284"/>
    </row>
    <row s="658" customFormat="1" customHeight="1" ht="15">
      <c r="K145" s="585"/>
      <c r="V145" s="183"/>
    </row>
    <row s="658" customFormat="1" customHeight="1" ht="15">
      <c r="D146" s="652"/>
      <c r="E146" s="652"/>
      <c r="F146" s="652"/>
      <c r="G146" s="654"/>
      <c r="H146" s="742" t="s">
        <v>148</v>
      </c>
      <c r="I146" s="802"/>
      <c r="J146" s="742" t="s">
        <v>148</v>
      </c>
      <c r="K146" s="802"/>
      <c r="L146" s="818"/>
      <c r="M146" s="777"/>
      <c r="V146" s="183"/>
    </row>
    <row s="658" customFormat="1" customHeight="1" ht="15">
      <c r="D147" s="652"/>
      <c r="E147" s="652"/>
      <c r="F147" s="652"/>
      <c r="G147" s="654"/>
      <c r="H147" s="759"/>
      <c r="I147" s="803"/>
      <c r="J147" s="759"/>
      <c r="K147" s="803"/>
      <c r="L147" s="819"/>
      <c r="M147" s="778"/>
      <c r="V147" s="183"/>
    </row>
    <row s="658" customFormat="1" customHeight="1" ht="15">
      <c r="D148" s="652"/>
      <c r="E148" s="652"/>
      <c r="F148" s="652"/>
      <c r="G148" s="654"/>
      <c r="H148" s="759"/>
      <c r="I148" s="803"/>
      <c r="J148" s="759"/>
      <c r="K148" s="803"/>
      <c r="L148" s="819"/>
      <c r="M148" s="778"/>
      <c r="V148" s="183"/>
    </row>
    <row s="658" customFormat="1" customHeight="1" ht="15">
      <c r="D149" s="652"/>
      <c r="E149" s="652"/>
      <c r="F149" s="652"/>
      <c r="G149" s="654"/>
      <c r="H149" s="759"/>
      <c r="I149" s="803"/>
      <c r="J149" s="759"/>
      <c r="K149" s="803"/>
      <c r="L149" s="819"/>
      <c r="M149" s="778"/>
      <c r="V149" s="183"/>
    </row>
    <row s="658" customFormat="1" customHeight="1" ht="15">
      <c r="D150" s="652"/>
      <c r="E150" s="652"/>
      <c r="F150" s="652"/>
      <c r="G150" s="654"/>
      <c r="H150" s="743"/>
      <c r="I150" s="804"/>
      <c r="J150" s="743"/>
      <c r="K150" s="804"/>
      <c r="L150" s="820"/>
      <c r="M150" s="779"/>
      <c r="V150" s="183"/>
    </row>
    <row r="153" s="667" customFormat="1" customHeight="1" ht="17.25">
      <c r="A153" s="284" t="s">
        <v>545</v>
      </c>
    </row>
    <row s="658" customFormat="1" customHeight="1" ht="17.25"/>
    <row s="410" customFormat="1" customHeight="1" ht="14.25">
      <c r="A155" s="609" t="s">
        <v>68</v>
      </c>
      <c r="B155" s="410" t="s">
        <v>70</v>
      </c>
      <c r="C155" s="411"/>
      <c r="D155" s="190"/>
      <c r="E155" s="557"/>
      <c r="F155" s="557"/>
      <c r="G155" s="619" t="s">
        <v>70</v>
      </c>
      <c r="H155" s="610"/>
      <c r="I155" s="412"/>
      <c r="K155" s="413" t="str">
        <f>IF(ISERROR(INDEX(kind_of_nameforms,MATCH(#REF!,kind_of_forms,0),1)),"",INDEX(kind_of_nameforms,MATCH(#REF!,kind_of_forms,0),1))</f>
        <v/>
      </c>
      <c r="L155" s="414"/>
    </row>
    <row r="158" s="667" customFormat="1" customHeight="1" ht="17.25">
      <c r="A158" s="284" t="s">
        <v>546</v>
      </c>
      <c r="B158" s="284" t="s">
        <v>547</v>
      </c>
      <c r="C158" s="284" t="s">
        <v>548</v>
      </c>
      <c r="D158" s="284" t="s">
        <v>549</v>
      </c>
    </row>
    <row s="658" customFormat="1" customHeight="1" ht="17.25"/>
    <row s="519" customFormat="1" customHeight="1" ht="78.75">
      <c r="A160" s="464"/>
      <c r="C160" s="472"/>
      <c r="D160" s="519"/>
      <c r="E160" s="472"/>
      <c r="F160" s="560">
        <v>1</v>
      </c>
      <c r="G160" s="513" t="s">
        <v>122</v>
      </c>
      <c r="H160" s="474" t="str">
        <f>IF(form_up_date="","",form_up_date)</f>
        <v>46007.487228460646</v>
      </c>
      <c r="I160" s="502" t="s">
        <v>123</v>
      </c>
      <c r="R160" s="473"/>
    </row>
    <row s="519" customFormat="1" customHeight="1" ht="236.25">
      <c r="A161" s="464"/>
      <c r="C161" s="472"/>
      <c r="D161" s="519"/>
      <c r="E161" s="472"/>
      <c r="F161" s="560" t="s">
        <v>164</v>
      </c>
      <c r="G161" s="513" t="s">
        <v>550</v>
      </c>
      <c r="H161" s="474" t="s">
        <v>551</v>
      </c>
      <c r="I161" s="502" t="s">
        <v>552</v>
      </c>
      <c r="R161" s="473"/>
    </row>
    <row s="519" customFormat="1" customHeight="1" ht="45">
      <c r="A162" s="464"/>
      <c r="C162" s="472"/>
      <c r="D162" s="519"/>
      <c r="E162" s="472"/>
      <c r="F162" s="560" t="s">
        <v>553</v>
      </c>
      <c r="G162" s="513" t="s">
        <v>554</v>
      </c>
      <c r="H162" s="474"/>
      <c r="I162" s="502" t="s">
        <v>555</v>
      </c>
      <c r="R162" s="473"/>
    </row>
    <row s="519" customFormat="1" customHeight="1" ht="67.5">
      <c r="A163" s="464"/>
      <c r="C163" s="472"/>
      <c r="D163" s="519"/>
      <c r="E163" s="472"/>
      <c r="F163" s="560" t="s">
        <v>556</v>
      </c>
      <c r="G163" s="513" t="s">
        <v>557</v>
      </c>
      <c r="H163" s="614" t="s">
        <v>64</v>
      </c>
      <c r="I163" s="502"/>
      <c r="R163" s="473"/>
    </row>
    <row s="519" customFormat="1" customHeight="1" ht="45">
      <c r="A164" s="464"/>
      <c r="C164" s="472"/>
      <c r="D164" s="519"/>
      <c r="E164" s="472"/>
      <c r="F164" s="511" t="str">
        <f>F163&amp;".1"</f>
        <v>4.1.1</v>
      </c>
      <c r="G164" s="469" t="s">
        <v>558</v>
      </c>
      <c r="H164" s="474" t="str">
        <f>IF(region_name="","",region_name)</f>
        <v>Ханты-Мансийский автономный округ</v>
      </c>
      <c r="I164" s="502" t="s">
        <v>559</v>
      </c>
      <c r="R164" s="473"/>
    </row>
    <row s="519" customFormat="1" customHeight="1" ht="90">
      <c r="A165" s="464"/>
      <c r="C165" s="472"/>
      <c r="D165" s="519"/>
      <c r="E165" s="472"/>
      <c r="F165" s="560" t="s">
        <v>560</v>
      </c>
      <c r="G165" s="470" t="s">
        <v>561</v>
      </c>
      <c r="H165" s="474"/>
      <c r="I165" s="502" t="s">
        <v>562</v>
      </c>
      <c r="R165" s="473"/>
    </row>
    <row s="519" customFormat="1" customHeight="1" ht="360">
      <c r="A166" s="464"/>
      <c r="C166" s="472"/>
      <c r="D166" s="519"/>
      <c r="E166" s="472"/>
      <c r="F166" s="560" t="s">
        <v>563</v>
      </c>
      <c r="G166" s="471" t="s">
        <v>564</v>
      </c>
      <c r="H166" s="474"/>
      <c r="I166" s="467" t="s">
        <v>565</v>
      </c>
      <c r="R166" s="473"/>
    </row>
    <row r="170" customHeight="1" ht="15">
      <c r="A170" s="587" t="s">
        <v>566</v>
      </c>
      <c r="B170" s="587"/>
      <c r="C170" s="587"/>
      <c r="D170" s="587"/>
      <c r="E170" s="587"/>
      <c r="F170" s="587"/>
      <c r="G170" s="587"/>
      <c r="H170" s="587"/>
      <c r="I170" s="587"/>
      <c r="J170" s="587"/>
      <c r="K170" s="587"/>
      <c r="L170" s="587"/>
      <c r="M170" s="587"/>
      <c r="N170" s="587"/>
      <c r="O170" s="587"/>
      <c r="P170" s="587"/>
      <c r="Q170" s="587"/>
      <c r="R170" s="587"/>
      <c r="S170" s="587"/>
      <c r="T170" s="587"/>
      <c r="U170" s="588"/>
      <c r="V170" s="587"/>
      <c r="W170" s="587"/>
      <c r="X170" s="353"/>
      <c r="Y170" s="353"/>
      <c r="Z170" s="353"/>
      <c r="AA170" s="353"/>
      <c r="AB170" s="353"/>
      <c r="AC170" s="353"/>
      <c r="AD170" s="353"/>
      <c r="AE170" s="353"/>
      <c r="AF170" s="353"/>
      <c r="AG170" s="353"/>
      <c r="AH170" s="353"/>
      <c r="AI170" s="353"/>
      <c r="AJ170" s="353"/>
      <c r="AK170" s="353"/>
      <c r="AL170" s="353"/>
      <c r="AM170" s="353"/>
      <c r="AN170" s="353"/>
      <c r="AO170" s="353"/>
      <c r="AP170" s="353"/>
    </row>
    <row r="172" s="658" customFormat="1" customHeight="1" ht="38.25">
      <c r="A172" s="660" t="s">
        <v>145</v>
      </c>
      <c r="B172" s="658"/>
      <c r="C172" s="658"/>
      <c r="D172" s="662" t="str">
        <f>A172</f>
        <v>1.1</v>
      </c>
      <c r="E172" s="663" t="str">
        <f>IF(ISERROR(INDEX(activity,MATCH(SUBSTITUTE(D172,"1.",""),List01_N_activity,0))),"",OFFSET(INDEX(activity,MATCH(SUBSTITUTE(D172,"1.",""),List01_N_activity,0)),,1))</f>
        <v>Тариф на захоронение твердых коммунальных отходов</v>
      </c>
      <c r="F172" s="590"/>
      <c r="G172" s="282"/>
      <c r="H172" s="282"/>
      <c r="I172" s="358"/>
      <c r="J172" s="358"/>
      <c r="K172" s="358"/>
      <c r="L172" s="358"/>
      <c r="M172" s="358"/>
      <c r="N172" s="225"/>
      <c r="O172" s="597" t="s">
        <v>146</v>
      </c>
      <c r="P172" s="584"/>
      <c r="Q172" s="343"/>
    </row>
    <row s="658" customFormat="1" customHeight="1" ht="38.25">
      <c r="A173" s="660" t="str">
        <f>A172</f>
        <v>1.1</v>
      </c>
      <c r="B173" s="664" t="s">
        <v>66</v>
      </c>
      <c r="C173" s="658"/>
      <c r="D173" s="665" t="str">
        <f>A173&amp;"."&amp;B173&amp;".1"</f>
        <v>1.1.1.1</v>
      </c>
      <c r="E173" s="666" t="s">
        <v>147</v>
      </c>
      <c r="F173" s="466"/>
      <c r="G173" s="805" t="s">
        <v>64</v>
      </c>
      <c r="H173" s="808" t="s">
        <v>148</v>
      </c>
      <c r="I173" s="802"/>
      <c r="J173" s="742" t="s">
        <v>148</v>
      </c>
      <c r="K173" s="802" t="s">
        <v>70</v>
      </c>
      <c r="L173" s="847"/>
      <c r="M173" s="805" t="s">
        <v>64</v>
      </c>
      <c r="N173" s="437"/>
      <c r="O173" s="597" t="s">
        <v>151</v>
      </c>
      <c r="P173" s="584"/>
    </row>
    <row s="658" customFormat="1" customHeight="1" ht="38.25">
      <c r="A174" s="660" t="str">
        <f>A173</f>
        <v>1.1</v>
      </c>
      <c r="B174" s="664"/>
      <c r="C174" s="658"/>
      <c r="D174" s="665" t="str">
        <f>A174&amp;"."&amp;B173&amp;".2"</f>
        <v>1.1.1.2</v>
      </c>
      <c r="E174" s="666" t="s">
        <v>152</v>
      </c>
      <c r="F174" s="466"/>
      <c r="G174" s="806"/>
      <c r="H174" s="808"/>
      <c r="I174" s="803"/>
      <c r="J174" s="759"/>
      <c r="K174" s="803"/>
      <c r="L174" s="848"/>
      <c r="M174" s="806"/>
      <c r="N174" s="437"/>
      <c r="O174" s="597" t="s">
        <v>154</v>
      </c>
      <c r="P174" s="584"/>
    </row>
    <row s="658" customFormat="1" customHeight="1" ht="38.25">
      <c r="A175" s="660" t="str">
        <f>A174</f>
        <v>1.1</v>
      </c>
      <c r="B175" s="664"/>
      <c r="C175" s="658"/>
      <c r="D175" s="665" t="str">
        <f>A175&amp;"."&amp;B173&amp;".3"</f>
        <v>1.1.1.3</v>
      </c>
      <c r="E175" s="666" t="s">
        <v>155</v>
      </c>
      <c r="F175" s="466"/>
      <c r="G175" s="806"/>
      <c r="H175" s="808"/>
      <c r="I175" s="803"/>
      <c r="J175" s="759"/>
      <c r="K175" s="803"/>
      <c r="L175" s="848"/>
      <c r="M175" s="806"/>
      <c r="N175" s="437"/>
      <c r="O175" s="597" t="s">
        <v>156</v>
      </c>
      <c r="P175" s="584"/>
    </row>
    <row s="658" customFormat="1" customHeight="1" ht="38.25">
      <c r="A176" s="660" t="str">
        <f>A175</f>
        <v>1.1</v>
      </c>
      <c r="B176" s="664"/>
      <c r="C176" s="658"/>
      <c r="D176" s="665" t="str">
        <f>A176&amp;"."&amp;B173&amp;".4"</f>
        <v>1.1.1.4</v>
      </c>
      <c r="E176" s="666" t="s">
        <v>157</v>
      </c>
      <c r="F176" s="466"/>
      <c r="G176" s="806"/>
      <c r="H176" s="808"/>
      <c r="I176" s="803"/>
      <c r="J176" s="759"/>
      <c r="K176" s="803"/>
      <c r="L176" s="848"/>
      <c r="M176" s="806"/>
      <c r="N176" s="437"/>
      <c r="O176" s="598" t="s">
        <v>158</v>
      </c>
      <c r="P176" s="584"/>
    </row>
    <row s="658" customFormat="1" customHeight="1" ht="38.25">
      <c r="A177" s="660" t="str">
        <f>A176</f>
        <v>1.1</v>
      </c>
      <c r="B177" s="659" t="str">
        <f>B173</f>
        <v>1</v>
      </c>
      <c r="C177" s="658"/>
      <c r="D177" s="665" t="str">
        <f>A177&amp;"."&amp;B173&amp;".5"</f>
        <v>1.1.1.5</v>
      </c>
      <c r="E177" s="666" t="s">
        <v>159</v>
      </c>
      <c r="F177" s="466"/>
      <c r="G177" s="807"/>
      <c r="H177" s="808"/>
      <c r="I177" s="804"/>
      <c r="J177" s="743"/>
      <c r="K177" s="804"/>
      <c r="L177" s="849"/>
      <c r="M177" s="807"/>
      <c r="N177" s="437"/>
      <c r="O177" s="597" t="s">
        <v>160</v>
      </c>
      <c r="P177" s="584"/>
    </row>
    <row customHeight="1" ht="15">
      <c r="A178" s="658"/>
      <c r="B178" s="658"/>
      <c r="C178" s="658"/>
      <c r="D178" s="658"/>
      <c r="E178" s="658"/>
      <c r="J178" s="585"/>
      <c r="K178" s="585"/>
      <c r="L178" s="585"/>
      <c r="M178" s="585"/>
      <c r="N178" s="585"/>
      <c r="U178" s="104"/>
      <c r="Z178" s="183"/>
    </row>
    <row customHeight="1" ht="15">
      <c r="A179" s="658"/>
      <c r="B179" s="658"/>
      <c r="C179" s="658"/>
      <c r="D179" s="658"/>
      <c r="E179" s="658"/>
      <c r="J179" s="585"/>
      <c r="K179" s="585"/>
      <c r="L179" s="585"/>
      <c r="M179" s="585"/>
      <c r="N179" s="585"/>
      <c r="U179" s="104"/>
      <c r="Z179" s="183"/>
    </row>
    <row s="658" customFormat="1" customHeight="1" ht="15">
      <c r="A180" s="667" t="s">
        <v>567</v>
      </c>
      <c r="B180" s="668"/>
      <c r="C180" s="668"/>
      <c r="D180" s="668"/>
      <c r="E180" s="668"/>
      <c r="F180" s="587"/>
      <c r="G180" s="587"/>
      <c r="H180" s="587"/>
      <c r="I180" s="587"/>
      <c r="J180" s="587"/>
      <c r="K180" s="587"/>
      <c r="L180" s="587"/>
      <c r="M180" s="587"/>
      <c r="N180" s="587"/>
      <c r="O180" s="587"/>
      <c r="P180" s="587"/>
      <c r="Q180" s="587"/>
      <c r="R180" s="587"/>
      <c r="S180" s="587"/>
      <c r="T180" s="587"/>
      <c r="U180" s="587"/>
      <c r="V180" s="587"/>
      <c r="W180" s="587"/>
      <c r="X180" s="587"/>
      <c r="Y180" s="587"/>
      <c r="Z180" s="588"/>
      <c r="AA180" s="587"/>
      <c r="AB180" s="587"/>
    </row>
    <row customHeight="1" ht="15">
      <c r="A181" s="658"/>
      <c r="B181" s="658"/>
      <c r="C181" s="658"/>
      <c r="D181" s="658"/>
      <c r="E181" s="658"/>
      <c r="J181" s="585"/>
      <c r="K181" s="585"/>
      <c r="L181" s="585"/>
      <c r="M181" s="585"/>
      <c r="N181" s="585"/>
      <c r="U181" s="104"/>
      <c r="Z181" s="183"/>
    </row>
    <row s="658" customFormat="1" customHeight="1" ht="27.75">
      <c r="A182" s="660" t="s">
        <v>553</v>
      </c>
      <c r="B182" s="658"/>
      <c r="C182" s="658"/>
      <c r="D182" s="662" t="str">
        <f>A182</f>
        <v>3.1</v>
      </c>
      <c r="E182" s="663" t="str">
        <f>IF(ISERROR(INDEX(activity,MATCH(SUBSTITUTE(D182,"3.",""),List01_N_activity,0))),"",OFFSET(INDEX(activity,MATCH(SUBSTITUTE(D182,"3.",""),List01_N_activity,0)),,1))</f>
        <v>Тариф на захоронение твердых коммунальных отходов</v>
      </c>
      <c r="F182" s="590"/>
      <c r="G182" s="282"/>
      <c r="H182" s="282"/>
      <c r="I182" s="358"/>
      <c r="J182" s="358"/>
      <c r="K182" s="358"/>
      <c r="L182" s="358"/>
      <c r="M182" s="358"/>
      <c r="N182" s="225"/>
      <c r="O182" s="597" t="s">
        <v>146</v>
      </c>
      <c r="P182" s="584"/>
      <c r="Q182" s="343"/>
    </row>
    <row s="658" customFormat="1" customHeight="1" ht="27.75">
      <c r="A183" s="660" t="str">
        <f>A182</f>
        <v>3.1</v>
      </c>
      <c r="B183" s="664" t="s">
        <v>66</v>
      </c>
      <c r="C183" s="658"/>
      <c r="D183" s="665" t="str">
        <f>A183&amp;"."&amp;B183&amp;".1"</f>
        <v>3.1.1.1</v>
      </c>
      <c r="E183" s="666" t="s">
        <v>147</v>
      </c>
      <c r="F183" s="466"/>
      <c r="G183" s="866" t="s">
        <v>161</v>
      </c>
      <c r="H183" s="808" t="s">
        <v>148</v>
      </c>
      <c r="I183" s="802"/>
      <c r="J183" s="742" t="s">
        <v>148</v>
      </c>
      <c r="K183" s="802"/>
      <c r="L183" s="863"/>
      <c r="M183" s="777"/>
      <c r="N183" s="437"/>
      <c r="O183" s="597" t="s">
        <v>151</v>
      </c>
      <c r="P183" s="584"/>
    </row>
    <row s="658" customFormat="1" customHeight="1" ht="27.75">
      <c r="A184" s="660" t="str">
        <f>A183</f>
        <v>3.1</v>
      </c>
      <c r="B184" s="664"/>
      <c r="C184" s="658"/>
      <c r="D184" s="665" t="str">
        <f>A184&amp;"."&amp;B183&amp;".2"</f>
        <v>3.1.1.2</v>
      </c>
      <c r="E184" s="666" t="s">
        <v>152</v>
      </c>
      <c r="F184" s="466"/>
      <c r="G184" s="867"/>
      <c r="H184" s="808"/>
      <c r="I184" s="803"/>
      <c r="J184" s="759"/>
      <c r="K184" s="803"/>
      <c r="L184" s="864"/>
      <c r="M184" s="778"/>
      <c r="N184" s="437"/>
      <c r="O184" s="597" t="s">
        <v>154</v>
      </c>
      <c r="P184" s="584"/>
    </row>
    <row s="658" customFormat="1" customHeight="1" ht="27.75">
      <c r="A185" s="660" t="str">
        <f>A184</f>
        <v>3.1</v>
      </c>
      <c r="B185" s="664"/>
      <c r="C185" s="658"/>
      <c r="D185" s="665" t="str">
        <f>A185&amp;"."&amp;B183&amp;".3"</f>
        <v>3.1.1.3</v>
      </c>
      <c r="E185" s="666" t="s">
        <v>155</v>
      </c>
      <c r="F185" s="466"/>
      <c r="G185" s="867"/>
      <c r="H185" s="808"/>
      <c r="I185" s="803"/>
      <c r="J185" s="759"/>
      <c r="K185" s="803"/>
      <c r="L185" s="864"/>
      <c r="M185" s="778"/>
      <c r="N185" s="437"/>
      <c r="O185" s="597" t="s">
        <v>156</v>
      </c>
      <c r="P185" s="584"/>
    </row>
    <row s="658" customFormat="1" customHeight="1" ht="27.75">
      <c r="A186" s="660" t="str">
        <f>A185</f>
        <v>3.1</v>
      </c>
      <c r="B186" s="664"/>
      <c r="C186" s="658"/>
      <c r="D186" s="665" t="str">
        <f>A186&amp;"."&amp;B183&amp;".4"</f>
        <v>3.1.1.4</v>
      </c>
      <c r="E186" s="666" t="s">
        <v>157</v>
      </c>
      <c r="F186" s="466"/>
      <c r="G186" s="867"/>
      <c r="H186" s="808"/>
      <c r="I186" s="803"/>
      <c r="J186" s="759"/>
      <c r="K186" s="803"/>
      <c r="L186" s="864"/>
      <c r="M186" s="778"/>
      <c r="N186" s="437"/>
      <c r="O186" s="598" t="s">
        <v>158</v>
      </c>
      <c r="P186" s="584"/>
    </row>
    <row s="658" customFormat="1" customHeight="1" ht="27.75">
      <c r="A187" s="660" t="str">
        <f>A186</f>
        <v>3.1</v>
      </c>
      <c r="B187" s="659" t="str">
        <f>B183</f>
        <v>1</v>
      </c>
      <c r="C187" s="658"/>
      <c r="D187" s="665" t="str">
        <f>A187&amp;"."&amp;B183&amp;".5"</f>
        <v>3.1.1.5</v>
      </c>
      <c r="E187" s="666" t="s">
        <v>159</v>
      </c>
      <c r="F187" s="466"/>
      <c r="G187" s="868"/>
      <c r="H187" s="808"/>
      <c r="I187" s="804"/>
      <c r="J187" s="743"/>
      <c r="K187" s="804"/>
      <c r="L187" s="865"/>
      <c r="M187" s="779"/>
      <c r="N187" s="437"/>
      <c r="O187" s="597" t="s">
        <v>160</v>
      </c>
      <c r="P187" s="584"/>
    </row>
    <row customHeight="1" ht="15">
      <c r="A188" s="658"/>
      <c r="B188" s="658"/>
      <c r="C188" s="658"/>
      <c r="D188" s="658"/>
      <c r="E188" s="658"/>
      <c r="J188" s="585"/>
      <c r="K188" s="585"/>
      <c r="L188" s="585"/>
      <c r="M188" s="585"/>
      <c r="N188" s="585"/>
      <c r="U188" s="104"/>
      <c r="Z188" s="183"/>
    </row>
    <row customHeight="1" ht="15">
      <c r="A189" s="658"/>
      <c r="B189" s="658"/>
      <c r="C189" s="658"/>
      <c r="D189" s="658"/>
      <c r="E189" s="658"/>
      <c r="J189" s="585"/>
      <c r="K189" s="585"/>
      <c r="L189" s="585"/>
      <c r="M189" s="585"/>
      <c r="N189" s="585"/>
      <c r="U189" s="104"/>
      <c r="Z189" s="183"/>
    </row>
    <row s="658" customFormat="1" customHeight="1" ht="15">
      <c r="A190" s="667" t="s">
        <v>568</v>
      </c>
      <c r="B190" s="668"/>
      <c r="C190" s="668"/>
      <c r="D190" s="668"/>
      <c r="E190" s="668"/>
      <c r="F190" s="587"/>
      <c r="G190" s="587"/>
      <c r="H190" s="587"/>
      <c r="I190" s="587"/>
      <c r="J190" s="587"/>
      <c r="K190" s="587"/>
      <c r="L190" s="587"/>
      <c r="M190" s="587"/>
      <c r="N190" s="587"/>
      <c r="O190" s="587"/>
      <c r="P190" s="587"/>
      <c r="Q190" s="587"/>
      <c r="R190" s="587"/>
      <c r="S190" s="587"/>
      <c r="T190" s="587"/>
      <c r="U190" s="587"/>
      <c r="V190" s="587"/>
      <c r="W190" s="587"/>
      <c r="X190" s="587"/>
      <c r="Y190" s="587"/>
      <c r="Z190" s="588"/>
      <c r="AA190" s="587"/>
      <c r="AB190" s="587"/>
    </row>
    <row customHeight="1" ht="15">
      <c r="A191" s="658"/>
      <c r="B191" s="658"/>
      <c r="C191" s="658"/>
      <c r="D191" s="658"/>
      <c r="E191" s="658"/>
      <c r="J191" s="585"/>
      <c r="K191" s="585"/>
      <c r="L191" s="585"/>
      <c r="M191" s="585"/>
      <c r="N191" s="585"/>
      <c r="U191" s="104"/>
      <c r="Z191" s="183"/>
    </row>
    <row s="658" customFormat="1" customHeight="1" ht="41.25">
      <c r="A192" s="660" t="s">
        <v>98</v>
      </c>
      <c r="B192" s="658"/>
      <c r="C192" s="658"/>
      <c r="D192" s="662" t="str">
        <f>A192</f>
        <v>6.1</v>
      </c>
      <c r="E192" s="663" t="str">
        <f>IF(ISERROR(INDEX(activity,MATCH(SUBSTITUTE(D192,"6.",""),List01_N_activity,0))),"",OFFSET(INDEX(activity,MATCH(SUBSTITUTE(D192,"6.",""),List01_N_activity,0)),,1))</f>
        <v>Тариф на захоронение твердых коммунальных отходов</v>
      </c>
      <c r="F192" s="590"/>
      <c r="G192" s="282"/>
      <c r="H192" s="282"/>
      <c r="I192" s="358"/>
      <c r="J192" s="358"/>
      <c r="K192" s="358"/>
      <c r="L192" s="358"/>
      <c r="M192" s="358"/>
      <c r="N192" s="225"/>
      <c r="O192" s="600" t="s">
        <v>146</v>
      </c>
      <c r="P192" s="584"/>
      <c r="Q192" s="343"/>
    </row>
    <row s="658" customFormat="1" customHeight="1" ht="41.25">
      <c r="A193" s="660" t="str">
        <f>A192</f>
        <v>6.1</v>
      </c>
      <c r="B193" s="664" t="s">
        <v>66</v>
      </c>
      <c r="C193" s="658"/>
      <c r="D193" s="665" t="str">
        <f>A193&amp;"."&amp;B193&amp;".1"</f>
        <v>6.1.1.1</v>
      </c>
      <c r="E193" s="666" t="s">
        <v>147</v>
      </c>
      <c r="F193" s="466"/>
      <c r="G193" s="866" t="s">
        <v>161</v>
      </c>
      <c r="H193" s="808" t="s">
        <v>148</v>
      </c>
      <c r="I193" s="802"/>
      <c r="J193" s="742" t="s">
        <v>148</v>
      </c>
      <c r="K193" s="802"/>
      <c r="L193" s="863"/>
      <c r="M193" s="777"/>
      <c r="N193" s="437"/>
      <c r="O193" s="597" t="s">
        <v>151</v>
      </c>
      <c r="P193" s="584"/>
    </row>
    <row s="658" customFormat="1" customHeight="1" ht="41.25">
      <c r="A194" s="660" t="str">
        <f>A193</f>
        <v>6.1</v>
      </c>
      <c r="B194" s="664"/>
      <c r="C194" s="658"/>
      <c r="D194" s="665" t="str">
        <f>A194&amp;"."&amp;B193&amp;".2"</f>
        <v>6.1.1.2</v>
      </c>
      <c r="E194" s="666" t="s">
        <v>152</v>
      </c>
      <c r="F194" s="466"/>
      <c r="G194" s="867"/>
      <c r="H194" s="808"/>
      <c r="I194" s="803"/>
      <c r="J194" s="759"/>
      <c r="K194" s="803"/>
      <c r="L194" s="864"/>
      <c r="M194" s="778"/>
      <c r="N194" s="437"/>
      <c r="O194" s="597" t="s">
        <v>154</v>
      </c>
      <c r="P194" s="584"/>
    </row>
    <row s="658" customFormat="1" customHeight="1" ht="41.25">
      <c r="A195" s="660" t="str">
        <f>A194</f>
        <v>6.1</v>
      </c>
      <c r="B195" s="664"/>
      <c r="C195" s="658"/>
      <c r="D195" s="665" t="str">
        <f>A195&amp;"."&amp;B193&amp;".3"</f>
        <v>6.1.1.3</v>
      </c>
      <c r="E195" s="666" t="s">
        <v>155</v>
      </c>
      <c r="F195" s="466"/>
      <c r="G195" s="867"/>
      <c r="H195" s="808"/>
      <c r="I195" s="803"/>
      <c r="J195" s="759"/>
      <c r="K195" s="803"/>
      <c r="L195" s="864"/>
      <c r="M195" s="778"/>
      <c r="N195" s="437"/>
      <c r="O195" s="597" t="s">
        <v>156</v>
      </c>
      <c r="P195" s="584"/>
    </row>
    <row s="658" customFormat="1" customHeight="1" ht="41.25">
      <c r="A196" s="660" t="str">
        <f>A195</f>
        <v>6.1</v>
      </c>
      <c r="B196" s="664"/>
      <c r="C196" s="658"/>
      <c r="D196" s="665" t="str">
        <f>A196&amp;"."&amp;B193&amp;".4"</f>
        <v>6.1.1.4</v>
      </c>
      <c r="E196" s="666" t="s">
        <v>157</v>
      </c>
      <c r="F196" s="466"/>
      <c r="G196" s="867"/>
      <c r="H196" s="808"/>
      <c r="I196" s="803"/>
      <c r="J196" s="759"/>
      <c r="K196" s="803"/>
      <c r="L196" s="864"/>
      <c r="M196" s="778"/>
      <c r="N196" s="437"/>
      <c r="O196" s="598" t="s">
        <v>158</v>
      </c>
      <c r="P196" s="584"/>
    </row>
    <row s="658" customFormat="1" customHeight="1" ht="41.25">
      <c r="A197" s="660" t="str">
        <f>A196</f>
        <v>6.1</v>
      </c>
      <c r="B197" s="659" t="str">
        <f>B193</f>
        <v>1</v>
      </c>
      <c r="C197" s="658"/>
      <c r="D197" s="665" t="str">
        <f>A197&amp;"."&amp;B193&amp;".5"</f>
        <v>6.1.1.5</v>
      </c>
      <c r="E197" s="666" t="s">
        <v>159</v>
      </c>
      <c r="F197" s="466"/>
      <c r="G197" s="868"/>
      <c r="H197" s="808"/>
      <c r="I197" s="804"/>
      <c r="J197" s="743"/>
      <c r="K197" s="804"/>
      <c r="L197" s="865"/>
      <c r="M197" s="779"/>
      <c r="N197" s="445"/>
      <c r="O197" s="597" t="s">
        <v>160</v>
      </c>
      <c r="P197" s="584"/>
    </row>
    <row customHeight="1" ht="15">
      <c r="A198" s="658"/>
      <c r="B198" s="658"/>
      <c r="C198" s="658"/>
      <c r="D198" s="658"/>
      <c r="E198" s="658"/>
      <c r="J198" s="585"/>
      <c r="K198" s="585"/>
      <c r="L198" s="585"/>
      <c r="M198" s="585"/>
      <c r="N198" s="585"/>
      <c r="U198" s="104"/>
      <c r="Z198" s="183"/>
    </row>
    <row customHeight="1" ht="15">
      <c r="A199" s="658"/>
      <c r="B199" s="658"/>
      <c r="C199" s="658"/>
      <c r="D199" s="658"/>
      <c r="E199" s="658"/>
      <c r="J199" s="585"/>
      <c r="K199" s="585"/>
      <c r="L199" s="585"/>
      <c r="M199" s="585"/>
      <c r="N199" s="585"/>
      <c r="U199" s="104"/>
      <c r="Z199" s="183"/>
    </row>
    <row s="658" customFormat="1" customHeight="1" ht="15">
      <c r="A200" s="667" t="s">
        <v>569</v>
      </c>
      <c r="B200" s="668"/>
      <c r="C200" s="668"/>
      <c r="D200" s="668"/>
      <c r="E200" s="668"/>
      <c r="F200" s="587"/>
      <c r="G200" s="587"/>
      <c r="H200" s="587"/>
      <c r="I200" s="587"/>
      <c r="J200" s="587"/>
      <c r="K200" s="587"/>
      <c r="L200" s="587"/>
      <c r="M200" s="587"/>
      <c r="N200" s="587"/>
      <c r="O200" s="587"/>
      <c r="P200" s="587"/>
      <c r="Q200" s="587"/>
      <c r="R200" s="587"/>
      <c r="S200" s="587"/>
      <c r="T200" s="587"/>
      <c r="U200" s="587"/>
      <c r="V200" s="587"/>
      <c r="W200" s="587"/>
      <c r="X200" s="587"/>
      <c r="Y200" s="587"/>
      <c r="Z200" s="588"/>
      <c r="AA200" s="587"/>
      <c r="AB200" s="587"/>
    </row>
    <row customHeight="1" ht="15">
      <c r="A201" s="658"/>
      <c r="B201" s="658"/>
      <c r="C201" s="658"/>
      <c r="D201" s="658"/>
      <c r="E201" s="658"/>
      <c r="J201" s="585"/>
      <c r="K201" s="585"/>
      <c r="L201" s="585"/>
      <c r="M201" s="585"/>
      <c r="N201" s="585"/>
      <c r="U201" s="104"/>
      <c r="Z201" s="183"/>
    </row>
    <row s="658" customFormat="1" customHeight="1" ht="42.75">
      <c r="A202" s="660" t="s">
        <v>104</v>
      </c>
      <c r="B202" s="658"/>
      <c r="C202" s="658"/>
      <c r="D202" s="662" t="str">
        <f>A202</f>
        <v>7.1</v>
      </c>
      <c r="E202" s="663" t="str">
        <f>IF(ISERROR(INDEX(activity,MATCH(SUBSTITUTE(D202,"7.",""),List01_N_activity,0))),"",OFFSET(INDEX(activity,MATCH(SUBSTITUTE(D202,"7.",""),List01_N_activity,0)),,1))</f>
        <v>Тариф на захоронение твердых коммунальных отходов</v>
      </c>
      <c r="F202" s="590"/>
      <c r="G202" s="282"/>
      <c r="H202" s="282"/>
      <c r="I202" s="358"/>
      <c r="J202" s="358"/>
      <c r="K202" s="358"/>
      <c r="L202" s="358"/>
      <c r="M202" s="358"/>
      <c r="N202" s="225"/>
      <c r="O202" s="600" t="s">
        <v>146</v>
      </c>
      <c r="P202" s="584"/>
      <c r="Q202" s="343"/>
    </row>
    <row s="658" customFormat="1" customHeight="1" ht="42.75">
      <c r="A203" s="660" t="str">
        <f>A202</f>
        <v>7.1</v>
      </c>
      <c r="B203" s="664" t="s">
        <v>66</v>
      </c>
      <c r="C203" s="658"/>
      <c r="D203" s="665" t="str">
        <f>A203&amp;"."&amp;B203&amp;".1"</f>
        <v>7.1.1.1</v>
      </c>
      <c r="E203" s="666" t="s">
        <v>147</v>
      </c>
      <c r="F203" s="466"/>
      <c r="G203" s="866" t="s">
        <v>161</v>
      </c>
      <c r="H203" s="808" t="s">
        <v>148</v>
      </c>
      <c r="I203" s="802"/>
      <c r="J203" s="742" t="s">
        <v>148</v>
      </c>
      <c r="K203" s="802"/>
      <c r="L203" s="863"/>
      <c r="M203" s="777"/>
      <c r="N203" s="437"/>
      <c r="O203" s="597" t="s">
        <v>151</v>
      </c>
      <c r="P203" s="584"/>
    </row>
    <row s="658" customFormat="1" customHeight="1" ht="42.75">
      <c r="A204" s="660" t="str">
        <f>A203</f>
        <v>7.1</v>
      </c>
      <c r="B204" s="664"/>
      <c r="C204" s="658"/>
      <c r="D204" s="665" t="str">
        <f>A204&amp;"."&amp;B203&amp;".2"</f>
        <v>7.1.1.2</v>
      </c>
      <c r="E204" s="666" t="s">
        <v>152</v>
      </c>
      <c r="F204" s="466"/>
      <c r="G204" s="867"/>
      <c r="H204" s="808"/>
      <c r="I204" s="803"/>
      <c r="J204" s="759"/>
      <c r="K204" s="803"/>
      <c r="L204" s="864"/>
      <c r="M204" s="778"/>
      <c r="N204" s="437"/>
      <c r="O204" s="597" t="s">
        <v>154</v>
      </c>
      <c r="P204" s="584"/>
    </row>
    <row s="658" customFormat="1" customHeight="1" ht="42.75">
      <c r="A205" s="660" t="str">
        <f>A204</f>
        <v>7.1</v>
      </c>
      <c r="B205" s="664"/>
      <c r="C205" s="658"/>
      <c r="D205" s="665" t="str">
        <f>A205&amp;"."&amp;B203&amp;".3"</f>
        <v>7.1.1.3</v>
      </c>
      <c r="E205" s="666" t="s">
        <v>155</v>
      </c>
      <c r="F205" s="466"/>
      <c r="G205" s="867"/>
      <c r="H205" s="808"/>
      <c r="I205" s="803"/>
      <c r="J205" s="759"/>
      <c r="K205" s="803"/>
      <c r="L205" s="864"/>
      <c r="M205" s="778"/>
      <c r="N205" s="437"/>
      <c r="O205" s="597" t="s">
        <v>156</v>
      </c>
      <c r="P205" s="584"/>
    </row>
    <row s="658" customFormat="1" customHeight="1" ht="42.75">
      <c r="A206" s="660" t="str">
        <f>A205</f>
        <v>7.1</v>
      </c>
      <c r="B206" s="664"/>
      <c r="C206" s="658"/>
      <c r="D206" s="665" t="str">
        <f>A206&amp;"."&amp;B203&amp;".4"</f>
        <v>7.1.1.4</v>
      </c>
      <c r="E206" s="666" t="s">
        <v>157</v>
      </c>
      <c r="F206" s="466"/>
      <c r="G206" s="867"/>
      <c r="H206" s="808"/>
      <c r="I206" s="803"/>
      <c r="J206" s="759"/>
      <c r="K206" s="803"/>
      <c r="L206" s="864"/>
      <c r="M206" s="778"/>
      <c r="N206" s="437"/>
      <c r="O206" s="598" t="s">
        <v>158</v>
      </c>
      <c r="P206" s="584"/>
    </row>
    <row s="658" customFormat="1" customHeight="1" ht="42.75">
      <c r="A207" s="660" t="str">
        <f>A206</f>
        <v>7.1</v>
      </c>
      <c r="B207" s="659" t="str">
        <f>B203</f>
        <v>1</v>
      </c>
      <c r="C207" s="658"/>
      <c r="D207" s="665" t="str">
        <f>A207&amp;"."&amp;B203&amp;".5"</f>
        <v>7.1.1.5</v>
      </c>
      <c r="E207" s="666" t="s">
        <v>159</v>
      </c>
      <c r="F207" s="466"/>
      <c r="G207" s="868"/>
      <c r="H207" s="808"/>
      <c r="I207" s="804"/>
      <c r="J207" s="743"/>
      <c r="K207" s="804"/>
      <c r="L207" s="865"/>
      <c r="M207" s="779"/>
      <c r="N207" s="445"/>
      <c r="O207" s="597" t="s">
        <v>160</v>
      </c>
      <c r="P207" s="584"/>
    </row>
  </sheetData>
  <sheetProtection formatColumns="0" formatRows="0" autoFilter="0" sort="0" insertRows="0" insertColumns="1" deleteRows="0" deleteColumns="0"/>
  <mergeCells count="207">
    <mergeCell ref="G203:G207"/>
    <mergeCell ref="H203:H207"/>
    <mergeCell ref="I203:I207"/>
    <mergeCell ref="J173:J177"/>
    <mergeCell ref="K173:K177"/>
    <mergeCell ref="L173:L177"/>
    <mergeCell ref="M173:M177"/>
    <mergeCell ref="G193:G197"/>
    <mergeCell ref="H193:H197"/>
    <mergeCell ref="I193:I197"/>
    <mergeCell ref="G173:G177"/>
    <mergeCell ref="H173:H177"/>
    <mergeCell ref="I173:I177"/>
    <mergeCell ref="G183:G187"/>
    <mergeCell ref="H183:H187"/>
    <mergeCell ref="I183:I187"/>
    <mergeCell ref="J203:J207"/>
    <mergeCell ref="K203:K207"/>
    <mergeCell ref="L203:L207"/>
    <mergeCell ref="M203:M207"/>
    <mergeCell ref="J183:J187"/>
    <mergeCell ref="K183:K187"/>
    <mergeCell ref="L183:L187"/>
    <mergeCell ref="M183:M187"/>
    <mergeCell ref="J193:J197"/>
    <mergeCell ref="K193:K197"/>
    <mergeCell ref="L193:L197"/>
    <mergeCell ref="M193:M197"/>
    <mergeCell ref="L122:L126"/>
    <mergeCell ref="M122:M126"/>
    <mergeCell ref="K122:K126"/>
    <mergeCell ref="AF70:AF71"/>
    <mergeCell ref="AG70:AG71"/>
    <mergeCell ref="AI70:AI71"/>
    <mergeCell ref="AJ70:AJ71"/>
    <mergeCell ref="AM71:AN71"/>
    <mergeCell ref="Y64:Y66"/>
    <mergeCell ref="H113:H117"/>
    <mergeCell ref="K103:K107"/>
    <mergeCell ref="I113:I117"/>
    <mergeCell ref="J113:J117"/>
    <mergeCell ref="L113:L117"/>
    <mergeCell ref="K113:K117"/>
    <mergeCell ref="Y87:Y89"/>
    <mergeCell ref="Z87:Z89"/>
    <mergeCell ref="AA87:AA89"/>
    <mergeCell ref="Z83:AA83"/>
    <mergeCell ref="AA80:AA82"/>
    <mergeCell ref="W80:W83"/>
    <mergeCell ref="Y80:Y82"/>
    <mergeCell ref="V80:V83"/>
    <mergeCell ref="Z80:Z82"/>
    <mergeCell ref="L103:L107"/>
    <mergeCell ref="H103:H107"/>
    <mergeCell ref="I103:I107"/>
    <mergeCell ref="J103:J107"/>
    <mergeCell ref="G122:G126"/>
    <mergeCell ref="M113:M117"/>
    <mergeCell ref="L95:L99"/>
    <mergeCell ref="A95:A99"/>
    <mergeCell ref="H122:H126"/>
    <mergeCell ref="I122:I126"/>
    <mergeCell ref="J122:J126"/>
    <mergeCell ref="G113:G117"/>
    <mergeCell ref="AF57:AF58"/>
    <mergeCell ref="AG57:AG58"/>
    <mergeCell ref="AI57:AI58"/>
    <mergeCell ref="AJ57:AJ58"/>
    <mergeCell ref="AM58:AN58"/>
    <mergeCell ref="AG59:AN59"/>
    <mergeCell ref="Z60:AA60"/>
    <mergeCell ref="AF64:AF65"/>
    <mergeCell ref="AG64:AG65"/>
    <mergeCell ref="AI64:AI65"/>
    <mergeCell ref="AJ64:AJ65"/>
    <mergeCell ref="AM65:AN65"/>
    <mergeCell ref="Z64:Z66"/>
    <mergeCell ref="AA64:AA66"/>
    <mergeCell ref="AC64:AC66"/>
    <mergeCell ref="AD64:AD66"/>
    <mergeCell ref="AG66:AN66"/>
    <mergeCell ref="AM41:AN41"/>
    <mergeCell ref="AG42:AN42"/>
    <mergeCell ref="Z43:AA43"/>
    <mergeCell ref="W44:AA44"/>
    <mergeCell ref="T45:AN45"/>
    <mergeCell ref="S49:S53"/>
    <mergeCell ref="T49:T53"/>
    <mergeCell ref="V49:V52"/>
    <mergeCell ref="W49:W52"/>
    <mergeCell ref="Y49:Y51"/>
    <mergeCell ref="Z49:Z51"/>
    <mergeCell ref="AA49:AA51"/>
    <mergeCell ref="AC49:AC51"/>
    <mergeCell ref="AD49:AD51"/>
    <mergeCell ref="AF49:AF50"/>
    <mergeCell ref="AG49:AG50"/>
    <mergeCell ref="AI49:AI50"/>
    <mergeCell ref="AJ49:AJ50"/>
    <mergeCell ref="V40:V43"/>
    <mergeCell ref="W40:W43"/>
    <mergeCell ref="Y40:Y42"/>
    <mergeCell ref="Z40:Z42"/>
    <mergeCell ref="AM50:AN50"/>
    <mergeCell ref="AG51:AN51"/>
    <mergeCell ref="N30:N35"/>
    <mergeCell ref="P30:P35"/>
    <mergeCell ref="Q30:Q35"/>
    <mergeCell ref="S30:S34"/>
    <mergeCell ref="T30:T34"/>
    <mergeCell ref="V30:V33"/>
    <mergeCell ref="W30:W33"/>
    <mergeCell ref="AI40:AI41"/>
    <mergeCell ref="AJ40:AJ41"/>
    <mergeCell ref="N40:N45"/>
    <mergeCell ref="P40:P45"/>
    <mergeCell ref="Q40:Q45"/>
    <mergeCell ref="N19:N24"/>
    <mergeCell ref="P19:P24"/>
    <mergeCell ref="Q19:Q24"/>
    <mergeCell ref="S19:S23"/>
    <mergeCell ref="T19:T23"/>
    <mergeCell ref="V19:V22"/>
    <mergeCell ref="W19:W22"/>
    <mergeCell ref="N25:AN25"/>
    <mergeCell ref="M19:M24"/>
    <mergeCell ref="Y19:Y21"/>
    <mergeCell ref="Z19:Z21"/>
    <mergeCell ref="AA19:AA21"/>
    <mergeCell ref="AC19:AC21"/>
    <mergeCell ref="AD19:AD21"/>
    <mergeCell ref="AF19:AF20"/>
    <mergeCell ref="AG19:AG20"/>
    <mergeCell ref="AI19:AI20"/>
    <mergeCell ref="AJ19:AJ20"/>
    <mergeCell ref="AM20:AN20"/>
    <mergeCell ref="AG21:AN21"/>
    <mergeCell ref="Z22:AA22"/>
    <mergeCell ref="W23:AA23"/>
    <mergeCell ref="T24:AN24"/>
    <mergeCell ref="H19:H25"/>
    <mergeCell ref="D19:D26"/>
    <mergeCell ref="E19:E26"/>
    <mergeCell ref="F19:F26"/>
    <mergeCell ref="G19:G25"/>
    <mergeCell ref="G30:G36"/>
    <mergeCell ref="H30:H36"/>
    <mergeCell ref="K95:K99"/>
    <mergeCell ref="J19:J25"/>
    <mergeCell ref="K19:K25"/>
    <mergeCell ref="J30:J36"/>
    <mergeCell ref="K30:K36"/>
    <mergeCell ref="G95:G99"/>
    <mergeCell ref="H95:H99"/>
    <mergeCell ref="I95:I99"/>
    <mergeCell ref="J95:J99"/>
    <mergeCell ref="M30:M35"/>
    <mergeCell ref="M40:M45"/>
    <mergeCell ref="S40:S44"/>
    <mergeCell ref="T40:T44"/>
    <mergeCell ref="Y30:Y32"/>
    <mergeCell ref="Z30:Z32"/>
    <mergeCell ref="Z33:AA33"/>
    <mergeCell ref="W34:AA34"/>
    <mergeCell ref="T35:AN35"/>
    <mergeCell ref="AA40:AA42"/>
    <mergeCell ref="AC40:AC42"/>
    <mergeCell ref="AD40:AD42"/>
    <mergeCell ref="AF40:AF41"/>
    <mergeCell ref="AG40:AG41"/>
    <mergeCell ref="N36:AN36"/>
    <mergeCell ref="AA30:AA32"/>
    <mergeCell ref="AC30:AC32"/>
    <mergeCell ref="AD30:AD32"/>
    <mergeCell ref="AF30:AF31"/>
    <mergeCell ref="AG30:AG31"/>
    <mergeCell ref="AI30:AI31"/>
    <mergeCell ref="AJ30:AJ31"/>
    <mergeCell ref="AM31:AN31"/>
    <mergeCell ref="AG32:AN32"/>
    <mergeCell ref="Z52:AA52"/>
    <mergeCell ref="W53:AA53"/>
    <mergeCell ref="V57:V60"/>
    <mergeCell ref="W57:W60"/>
    <mergeCell ref="Y57:Y59"/>
    <mergeCell ref="Z57:Z59"/>
    <mergeCell ref="AA57:AA59"/>
    <mergeCell ref="AC57:AC59"/>
    <mergeCell ref="AD57:AD59"/>
    <mergeCell ref="H146:H150"/>
    <mergeCell ref="I146:I150"/>
    <mergeCell ref="J146:J150"/>
    <mergeCell ref="L146:L150"/>
    <mergeCell ref="H130:H134"/>
    <mergeCell ref="I130:I134"/>
    <mergeCell ref="J130:J134"/>
    <mergeCell ref="L130:L134"/>
    <mergeCell ref="M130:M134"/>
    <mergeCell ref="H138:H142"/>
    <mergeCell ref="I138:I142"/>
    <mergeCell ref="J138:J142"/>
    <mergeCell ref="L138:L142"/>
    <mergeCell ref="K130:K134"/>
    <mergeCell ref="K138:K142"/>
    <mergeCell ref="K146:K150"/>
    <mergeCell ref="M138:M142"/>
    <mergeCell ref="M146:M150"/>
  </mergeCells>
  <dataValidations count="12">
    <dataValidation allowBlank="1" showInputMessage="1" showErrorMessage="1" prompt="Выберите значение из календаря (иконка справа от выбранной ячейки), либо введите дату непосредственно в ячейку в формате - 'ДД.ММ.ГГГГ'" sqref="F13"/>
    <dataValidation type="list" allowBlank="1" showInputMessage="1" showErrorMessage="1" errorTitle="Ошибка" error="Выберите значение из списка" prompt="Выберите значение из списка" sqref="L173:L177 L130:L134">
      <formula1>kind_of_control_method</formula1>
    </dataValidation>
    <dataValidation type="textLength" operator="lessThanOrEqual" allowBlank="1" showErrorMessage="1" errorTitle="Ошибка" error="Допускается ввод не более 900 символов!" sqref="L113:L117 L138:L14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155">
      <formula1>900</formula1>
    </dataValidation>
    <dataValidation type="list" allowBlank="1" showInputMessage="1" showErrorMessage="1" errorTitle="Ошибка" error="Выберите значение из списка" prompt="Выберите значение из списка" sqref="G122:G126">
      <formula1>kind_of_unit_2</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203 M138 M193 M113 M122 M183 M146">
      <formula1>900</formula1>
    </dataValidation>
    <dataValidation type="list" allowBlank="1" showInputMessage="1" showErrorMessage="1" errorTitle="Ошибка" error="Выберите значение из списка" prompt="Выберите значение из списка" sqref="G95:G99">
      <formula1>kind_of_unit</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146 I103 K103 I95 K95 K130 K203 I122 I113 K138 I193 I183 I173 K113 K122 K173 K183 K193 I203 I130 I138 I146 G155"/>
    <dataValidation type="decimal" allowBlank="1" showErrorMessage="1" errorTitle="Ошибка" error="Допускается ввод только неотрицательных чисел!" sqref="L193:L197 L146 L103:L107 L95:L99 L122 L183:L187 L203:L207">
      <formula1>0</formula1>
      <formula2>9.99999999999999E+23</formula2>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G70:AH70 AG19:AH19 AG30:AH30 AG40:AH40 AG49:AH49 AG57:AH57 AG64:AH64">
      <formula1>list_typeTKO</formula1>
    </dataValidation>
    <dataValidation type="list" allowBlank="1" showInputMessage="1" showErrorMessage="1" errorTitle="Ошибка" error="Выберите значение из списка" prompt="Выберите значение из списка" sqref="AM70 AM19 AM30 AM40 AM49 AM57 AM64 AM75">
      <formula1>list_classTKO</formula1>
    </dataValidation>
    <dataValidation type="textLength" operator="lessThanOrEqual" allowBlank="1" showInputMessage="1" showErrorMessage="1" errorTitle="Ошибка" error="Допускается ввод не более 900 символов!" sqref="E9 T19:T23 E5 N19:N24 T30:T34 E13 AN75 AN70 AN64 AN57 AN49 AN40 AN30 AN19 T49:T53 T40:T44 N40:N45 N30:N35 E155:F155">
      <formula1>900</formula1>
    </dataValidation>
  </dataValidations>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4E67C7-869D-C3F7-2A3C-0.9F25895}" mc:Ignorable="x14ac xr xr2 xr3">
  <sheetPr>
    <tabColor rgb="FFFFCC99"/>
  </sheetPr>
  <dimension ref="A1:K33"/>
  <sheetViews>
    <sheetView topLeftCell="A1" showGridLines="0" workbookViewId="0">
      <selection activeCell="A1" sqref="A1"/>
    </sheetView>
  </sheetViews>
  <sheetFormatPr defaultColWidth="9.140625" customHeight="1" defaultRowHeight="11.25"/>
  <cols>
    <col min="1" max="1" style="658" width="3.7109375" customWidth="1"/>
    <col min="2" max="2" style="658" width="87.28125" customWidth="1"/>
    <col min="3" max="3" style="658" width="9.140625"/>
    <col min="4" max="4" style="658" width="109.140625" customWidth="1"/>
    <col min="5" max="11" style="658" width="9.140625"/>
  </cols>
  <sheetData>
    <row customHeight="1" ht="11.25">
      <c r="B1" s="167" t="s">
        <v>201</v>
      </c>
    </row>
    <row customHeight="1" ht="22.5">
      <c r="A2" s="164">
        <v>7</v>
      </c>
      <c r="B2" s="168" t="s">
        <v>570</v>
      </c>
    </row>
    <row customHeight="1" ht="67.5">
      <c r="A3" s="164">
        <v>1</v>
      </c>
      <c r="B3" s="168" t="s">
        <v>571</v>
      </c>
    </row>
    <row customHeight="1" ht="67.5">
      <c r="A4" s="164">
        <v>2</v>
      </c>
      <c r="B4" s="168" t="s">
        <v>572</v>
      </c>
    </row>
    <row customHeight="1" ht="123.75">
      <c r="A5" s="164">
        <v>3</v>
      </c>
      <c r="B5" s="168" t="s">
        <v>573</v>
      </c>
    </row>
    <row customHeight="1" ht="56.25">
      <c r="A6" s="164">
        <v>4</v>
      </c>
      <c r="B6" s="382" t="s">
        <v>574</v>
      </c>
    </row>
    <row customHeight="1" ht="45">
      <c r="A7" s="164">
        <v>5</v>
      </c>
      <c r="B7" s="168" t="s">
        <v>575</v>
      </c>
    </row>
    <row customHeight="1" ht="101.25">
      <c r="A8" s="164">
        <v>6</v>
      </c>
      <c r="B8" s="168" t="s">
        <v>576</v>
      </c>
    </row>
    <row customHeight="1" ht="33.75">
      <c r="A9" s="164">
        <v>8</v>
      </c>
      <c r="B9" s="168" t="s">
        <v>577</v>
      </c>
    </row>
    <row customHeight="1" ht="11.25">
      <c r="B10" s="185" t="s">
        <v>578</v>
      </c>
    </row>
    <row customHeight="1" ht="90">
      <c r="B11" s="168" t="s">
        <v>579</v>
      </c>
    </row>
    <row customHeight="1" ht="14.25">
      <c r="B12" s="169" t="s">
        <v>580</v>
      </c>
      <c r="C12" s="164"/>
      <c r="D12" s="869"/>
      <c r="E12" s="869"/>
      <c r="F12" s="869"/>
      <c r="G12" s="869"/>
      <c r="H12" s="869"/>
      <c r="I12" s="869"/>
      <c r="J12" s="869"/>
      <c r="K12" s="869"/>
    </row>
    <row customHeight="1" ht="33.75">
      <c r="A13" s="164">
        <v>1</v>
      </c>
      <c r="B13" s="170" t="s">
        <v>581</v>
      </c>
      <c r="C13" s="164"/>
      <c r="D13" s="869"/>
      <c r="E13" s="869"/>
      <c r="F13" s="869"/>
      <c r="G13" s="869"/>
      <c r="H13" s="869"/>
      <c r="I13" s="869"/>
      <c r="J13" s="869"/>
      <c r="K13" s="869"/>
    </row>
    <row customHeight="1" ht="14.25">
      <c r="A14" s="164">
        <v>2</v>
      </c>
      <c r="B14" s="170" t="s">
        <v>582</v>
      </c>
      <c r="C14" s="164"/>
      <c r="D14" s="871"/>
      <c r="E14" s="871"/>
      <c r="F14" s="871"/>
      <c r="G14" s="871"/>
      <c r="H14" s="871"/>
      <c r="I14" s="871"/>
      <c r="J14" s="871"/>
      <c r="K14" s="871"/>
    </row>
    <row customHeight="1" ht="14.25">
      <c r="A15" s="164">
        <v>3</v>
      </c>
      <c r="B15" s="170" t="s">
        <v>583</v>
      </c>
      <c r="C15" s="164"/>
      <c r="D15" s="871"/>
      <c r="E15" s="871"/>
      <c r="F15" s="871"/>
      <c r="G15" s="871"/>
      <c r="H15" s="871"/>
      <c r="I15" s="871"/>
      <c r="J15" s="871"/>
      <c r="K15" s="871"/>
    </row>
    <row customHeight="1" ht="14.25">
      <c r="B16" s="169" t="s">
        <v>132</v>
      </c>
      <c r="C16" s="164"/>
      <c r="D16" s="872"/>
      <c r="E16" s="871"/>
      <c r="F16" s="871"/>
      <c r="G16" s="871"/>
      <c r="H16" s="871"/>
      <c r="I16" s="871"/>
      <c r="J16" s="871"/>
      <c r="K16" s="871"/>
    </row>
    <row customHeight="1" ht="33.75">
      <c r="A17" s="164">
        <v>1</v>
      </c>
      <c r="B17" s="170" t="s">
        <v>584</v>
      </c>
      <c r="C17" s="164"/>
      <c r="D17" s="870"/>
      <c r="E17" s="870"/>
      <c r="F17" s="870"/>
      <c r="G17" s="870"/>
      <c r="H17" s="870"/>
      <c r="I17" s="870"/>
      <c r="J17" s="870"/>
      <c r="K17" s="870"/>
    </row>
    <row customHeight="1" ht="22.5">
      <c r="A18" s="164">
        <v>2</v>
      </c>
      <c r="B18" s="170" t="s">
        <v>585</v>
      </c>
    </row>
    <row customHeight="1" ht="14.25">
      <c r="A19" s="164">
        <v>3</v>
      </c>
      <c r="B19" s="170" t="s">
        <v>586</v>
      </c>
    </row>
    <row customHeight="1" ht="45">
      <c r="A20" s="164">
        <v>4</v>
      </c>
      <c r="B20" s="170" t="s">
        <v>575</v>
      </c>
    </row>
    <row customHeight="1" ht="11.25">
      <c r="B21" s="169" t="s">
        <v>587</v>
      </c>
    </row>
    <row customHeight="1" ht="22.5">
      <c r="A22" s="164">
        <v>1</v>
      </c>
      <c r="B22" s="170" t="s">
        <v>588</v>
      </c>
    </row>
    <row customHeight="1" ht="11.25">
      <c r="B23" s="169" t="s">
        <v>214</v>
      </c>
    </row>
    <row customHeight="1" ht="22.5">
      <c r="A24" s="164">
        <v>1</v>
      </c>
      <c r="B24" s="170" t="s">
        <v>589</v>
      </c>
    </row>
    <row customHeight="1" ht="11.25">
      <c r="B25" s="121" t="s">
        <v>590</v>
      </c>
    </row>
    <row customHeight="1" ht="14.25">
      <c r="B26" s="169" t="s">
        <v>591</v>
      </c>
      <c r="C26" s="164"/>
      <c r="D26" s="869"/>
      <c r="E26" s="869"/>
      <c r="F26" s="869"/>
      <c r="G26" s="869"/>
      <c r="H26" s="869"/>
      <c r="I26" s="869"/>
      <c r="J26" s="869"/>
      <c r="K26" s="869"/>
    </row>
    <row customHeight="1" ht="45">
      <c r="A27" s="164">
        <v>1</v>
      </c>
      <c r="B27" s="170" t="s">
        <v>592</v>
      </c>
      <c r="C27" s="164"/>
      <c r="D27" s="869"/>
      <c r="E27" s="869"/>
      <c r="F27" s="869"/>
      <c r="G27" s="869"/>
      <c r="H27" s="869"/>
      <c r="I27" s="869"/>
      <c r="J27" s="869"/>
      <c r="K27" s="869"/>
    </row>
    <row customHeight="1" ht="22.5">
      <c r="A28" s="164">
        <v>2</v>
      </c>
      <c r="B28" s="170" t="s">
        <v>593</v>
      </c>
      <c r="C28" s="164"/>
      <c r="D28" s="204"/>
      <c r="E28" s="204"/>
      <c r="F28" s="204"/>
      <c r="G28" s="204"/>
      <c r="H28" s="204"/>
      <c r="I28" s="204"/>
      <c r="J28" s="204"/>
      <c r="K28" s="204"/>
    </row>
    <row customHeight="1" ht="11.25">
      <c r="B29" s="169" t="s">
        <v>594</v>
      </c>
    </row>
    <row customHeight="1" ht="45">
      <c r="A30" s="164">
        <v>1</v>
      </c>
      <c r="B30" s="168" t="s">
        <v>595</v>
      </c>
    </row>
    <row customHeight="1" ht="11.25">
      <c r="B31" s="169" t="s">
        <v>596</v>
      </c>
    </row>
    <row customHeight="1" ht="78.75">
      <c r="A32" s="164">
        <v>1</v>
      </c>
      <c r="B32" s="168" t="s">
        <v>597</v>
      </c>
    </row>
    <row customHeight="1" ht="14.25">
      <c r="A33" s="164">
        <v>2</v>
      </c>
      <c r="B33" s="168" t="s">
        <v>598</v>
      </c>
    </row>
  </sheetData>
  <sheetProtection sort="0" autoFilter="0" insertRows="0" insertColumns="1" deleteRows="0" deleteColumns="0"/>
  <mergeCells count="8">
    <mergeCell ref="D26:K26"/>
    <mergeCell ref="D27:K27"/>
    <mergeCell ref="D17:K17"/>
    <mergeCell ref="D12:K12"/>
    <mergeCell ref="D13:K13"/>
    <mergeCell ref="D14:K14"/>
    <mergeCell ref="D16:K16"/>
    <mergeCell ref="D15:K15"/>
  </mergeCells>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D3AD54-336E-F6D5-4A87-0.D8AA1257}" mc:Ignorable="x14ac xr xr2 xr3">
  <sheetPr>
    <tabColor rgb="FFFFCC99"/>
  </sheetPr>
  <dimension ref="A1:V1"/>
  <sheetViews>
    <sheetView topLeftCell="A1" showGridLines="0" workbookViewId="0">
      <selection activeCell="A1" sqref="A1"/>
    </sheetView>
  </sheetViews>
  <sheetFormatPr defaultColWidth="9.140625" customHeight="1" defaultRowHeight="15"/>
  <cols>
    <col min="1" max="2" style="124" width="9.140625"/>
    <col min="3" max="3" style="125" width="9.140625"/>
    <col min="4" max="21" style="124" width="9.140625"/>
    <col min="22" max="22" style="181" width="9.140625"/>
  </cols>
  <sheetData/>
  <sheetProtection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6F9DF87-35EA-FF81-5C57-0.F6F8AFE5}" mc:Ignorable="x14ac xr xr2 xr3">
  <sheetPr>
    <tabColor theme="9" tint="0.4"/>
  </sheetPr>
  <dimension ref="A1:A1"/>
  <sheetViews>
    <sheetView topLeftCell="A1" showGridLines="0" workbookViewId="0">
      <selection activeCell="A1" sqref="A1"/>
    </sheetView>
  </sheetViews>
  <sheetFormatPr defaultColWidth="9.140625" customHeight="1" defaultRowHeight="11.25"/>
  <cols>
    <col min="1" max="1" style="658" width="9.140625"/>
  </cols>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FBB03BE-F069-DF78-2BAF-0.3CFC6A51}" mc:Ignorable="x14ac xr xr2 xr3">
  <sheetPr>
    <tabColor rgb="FFFFCC99"/>
  </sheetPr>
  <dimension ref="A1:W30"/>
  <sheetViews>
    <sheetView topLeftCell="A1" showGridLines="0" workbookViewId="0">
      <selection activeCell="A12" sqref="A12:XFD12"/>
    </sheetView>
  </sheetViews>
  <sheetFormatPr defaultColWidth="9.140625" customHeight="1" defaultRowHeight="11.25"/>
  <cols>
    <col min="1" max="2" style="658" width="9.140625" hidden="1"/>
    <col min="3" max="3" style="658" width="3.7109375" customWidth="1"/>
    <col min="4" max="4" style="658" width="5.7109375" customWidth="1"/>
    <col min="5" max="6" style="658" width="35.7109375" customWidth="1"/>
    <col min="7" max="7" style="658" width="3.7109375" hidden="1" customWidth="1"/>
    <col min="8" max="8" style="658" width="5.7109375" customWidth="1"/>
    <col min="9" max="9" style="658" width="35.7109375" customWidth="1"/>
    <col min="10" max="10" style="664" width="7.421875" customWidth="1"/>
    <col min="11" max="11" style="664" width="6.28125" customWidth="1"/>
    <col min="12" max="12" style="664" width="13.8515625" customWidth="1"/>
    <col min="13" max="13" style="664" width="7.140625" customWidth="1"/>
    <col min="14" max="14" style="664" width="4.421875" customWidth="1"/>
    <col min="15" max="15" style="664" width="7.00390625" customWidth="1"/>
    <col min="16" max="16" style="664" width="7.140625" customWidth="1"/>
    <col min="17" max="17" style="664" width="10.140625" customWidth="1"/>
    <col min="18" max="18" style="664" width="13.421875" customWidth="1"/>
    <col min="19" max="19" style="664" width="7.140625" customWidth="1"/>
    <col min="20" max="20" style="664" width="2.28125" customWidth="1"/>
    <col min="21" max="21" style="664" width="1.421875" customWidth="1"/>
    <col min="22" max="22" style="658" width="9.140625"/>
    <col min="23" max="23" style="664" width="9.140625"/>
  </cols>
  <sheetData>
    <row s="664" customFormat="1" customHeight="1" ht="5.25">
      <c r="J1" s="528"/>
      <c r="K1" s="528"/>
      <c r="L1" s="528"/>
      <c r="M1" s="528"/>
      <c r="N1" s="875"/>
      <c r="O1" s="875"/>
      <c r="P1" s="875"/>
      <c r="Q1" s="875"/>
      <c r="R1" s="875"/>
      <c r="S1" s="875"/>
      <c r="T1" s="875"/>
      <c r="U1" s="528"/>
    </row>
    <row s="664" customFormat="1" customHeight="1" ht="5.25">
      <c r="J2" s="528"/>
      <c r="K2" s="528"/>
      <c r="L2" s="528"/>
      <c r="M2" s="528"/>
      <c r="N2" s="528"/>
      <c r="O2" s="528"/>
      <c r="P2" s="528"/>
      <c r="Q2" s="528"/>
      <c r="R2" s="528"/>
      <c r="S2" s="528"/>
      <c r="T2" s="528"/>
      <c r="U2" s="528"/>
    </row>
    <row s="664" customFormat="1" customHeight="1" ht="5.25">
      <c r="J3" s="528"/>
      <c r="K3" s="528"/>
      <c r="L3" s="528"/>
      <c r="M3" s="528"/>
      <c r="N3" s="528"/>
      <c r="O3" s="528"/>
      <c r="P3" s="528"/>
      <c r="Q3" s="528"/>
      <c r="R3" s="528"/>
      <c r="S3" s="528"/>
      <c r="T3" s="528"/>
      <c r="U3" s="528"/>
    </row>
    <row s="589" customFormat="1" customHeight="1" ht="22.5">
      <c r="A4" s="520"/>
      <c r="B4" s="519"/>
      <c r="C4" s="522"/>
      <c r="D4" s="821" t="s">
        <v>60</v>
      </c>
      <c r="E4" s="821"/>
      <c r="F4" s="821"/>
      <c r="G4" s="821"/>
      <c r="H4" s="821"/>
      <c r="J4" s="529"/>
      <c r="K4" s="529"/>
      <c r="L4" s="529"/>
      <c r="M4" s="529"/>
      <c r="N4" s="529"/>
      <c r="O4" s="529"/>
      <c r="P4" s="530"/>
      <c r="Q4" s="529"/>
      <c r="R4" s="529"/>
      <c r="S4" s="529"/>
      <c r="T4" s="529"/>
      <c r="U4" s="529"/>
      <c r="W4" s="243"/>
    </row>
    <row customHeight="1" ht="15">
      <c r="N5" s="875"/>
      <c r="O5" s="875"/>
      <c r="P5" s="875"/>
      <c r="Q5" s="875"/>
      <c r="R5" s="875"/>
      <c r="S5" s="875"/>
      <c r="T5" s="875"/>
      <c r="U5" s="531"/>
    </row>
    <row customHeight="1" ht="24.75">
      <c r="D6" s="736" t="s">
        <v>61</v>
      </c>
      <c r="E6" s="728" t="s">
        <v>62</v>
      </c>
      <c r="F6" s="728" t="s">
        <v>63</v>
      </c>
      <c r="G6" s="730" t="s">
        <v>64</v>
      </c>
      <c r="H6" s="728" t="s">
        <v>61</v>
      </c>
      <c r="I6" s="728" t="s">
        <v>65</v>
      </c>
      <c r="J6" s="874"/>
      <c r="K6" s="874"/>
      <c r="L6" s="874"/>
      <c r="M6" s="874"/>
      <c r="N6" s="876"/>
      <c r="O6" s="876"/>
      <c r="P6" s="876"/>
      <c r="Q6" s="876"/>
      <c r="R6" s="876"/>
      <c r="S6" s="876"/>
      <c r="T6" s="876"/>
      <c r="U6" s="873"/>
    </row>
    <row customHeight="1" ht="11.25">
      <c r="D7" s="737"/>
      <c r="E7" s="728"/>
      <c r="F7" s="728"/>
      <c r="G7" s="730"/>
      <c r="H7" s="728"/>
      <c r="I7" s="728"/>
      <c r="J7" s="532"/>
      <c r="K7" s="532"/>
      <c r="L7" s="532"/>
      <c r="M7" s="532"/>
      <c r="N7" s="532"/>
      <c r="O7" s="532"/>
      <c r="P7" s="532"/>
      <c r="Q7" s="532"/>
      <c r="R7" s="532"/>
      <c r="S7" s="532"/>
      <c r="T7" s="532"/>
      <c r="U7" s="873"/>
    </row>
    <row customHeight="1" ht="11.25">
      <c r="C8" s="515"/>
      <c r="D8" s="523" t="s">
        <v>66</v>
      </c>
      <c r="E8" s="523" t="s">
        <v>67</v>
      </c>
      <c r="F8" s="523" t="s">
        <v>68</v>
      </c>
      <c r="G8" s="724" t="s">
        <v>69</v>
      </c>
      <c r="H8" s="724"/>
      <c r="I8" s="725"/>
      <c r="J8" s="526"/>
      <c r="K8" s="526"/>
      <c r="L8" s="526"/>
      <c r="M8" s="526"/>
      <c r="N8" s="527"/>
      <c r="O8" s="527"/>
      <c r="P8" s="527"/>
      <c r="Q8" s="527"/>
      <c r="R8" s="527"/>
      <c r="S8" s="527"/>
      <c r="T8" s="527"/>
      <c r="U8" s="526"/>
    </row>
    <row customHeight="1" ht="18.75" hidden="1">
      <c r="D9" s="733" t="s">
        <v>71</v>
      </c>
      <c r="E9" s="919"/>
      <c r="F9" s="729" t="str">
        <f>IF(ISERROR(INDEX(REESTR_VT_RANGE,MATCH(W9,OFFSET(REESTR_VT_RANGE,0,1),0))),"",INDEX(REESTR_VT_RANGE,MATCH(W9,OFFSET(REESTR_VT_RANGE,0,1),0)))</f>
        <v/>
      </c>
      <c r="G9" s="539"/>
      <c r="H9" s="516">
        <v>1</v>
      </c>
      <c r="I9" s="1004"/>
      <c r="J9" s="533"/>
      <c r="K9" s="533"/>
      <c r="L9" s="533"/>
      <c r="M9" s="533"/>
      <c r="N9" s="524"/>
      <c r="O9" s="533"/>
      <c r="P9" s="533"/>
      <c r="Q9" s="533"/>
      <c r="R9" s="533"/>
      <c r="S9" s="533"/>
      <c r="T9" s="534"/>
      <c r="U9" s="524"/>
      <c r="V9" s="515"/>
      <c r="W9" s="359" t="s">
        <v>70</v>
      </c>
    </row>
    <row customHeight="1" ht="0.75" hidden="1">
      <c r="D10" s="734"/>
      <c r="E10" s="919"/>
      <c r="F10" s="729"/>
      <c r="G10" s="539"/>
      <c r="H10" s="537"/>
      <c r="I10" s="538" t="s">
        <v>70</v>
      </c>
      <c r="J10" s="535"/>
      <c r="K10" s="535"/>
      <c r="L10" s="535"/>
      <c r="M10" s="535"/>
      <c r="N10" s="535"/>
      <c r="O10" s="535"/>
      <c r="P10" s="535"/>
      <c r="Q10" s="535"/>
      <c r="R10" s="535"/>
      <c r="S10" s="535"/>
      <c r="T10" s="535"/>
      <c r="U10" s="536"/>
      <c r="V10" s="515"/>
    </row>
    <row customHeight="1" ht="93.75">
      <c r="C11" s="221"/>
      <c r="D11" s="733" t="s">
        <v>66</v>
      </c>
      <c r="E11" s="919"/>
      <c r="F11" s="729" t="str">
        <f>IF(ISERROR(INDEX(REESTR_VT_RANGE,MATCH(W11,OFFSET(REESTR_VT_RANGE,0,1),0))),"",INDEX(REESTR_VT_RANGE,MATCH(W11,OFFSET(REESTR_VT_RANGE,0,1),0)))</f>
        <v/>
      </c>
      <c r="G11" s="540"/>
      <c r="H11" s="516">
        <v>1</v>
      </c>
      <c r="I11" s="1004"/>
      <c r="J11" s="533"/>
      <c r="K11" s="533"/>
      <c r="L11" s="533"/>
      <c r="M11" s="533"/>
      <c r="N11" s="524"/>
      <c r="O11" s="533"/>
      <c r="P11" s="533"/>
      <c r="Q11" s="533"/>
      <c r="R11" s="533"/>
      <c r="S11" s="533"/>
      <c r="T11" s="534"/>
      <c r="U11" s="524"/>
      <c r="V11" s="515"/>
      <c r="W11" s="359" t="s">
        <v>70</v>
      </c>
    </row>
    <row s="658" customFormat="1" customHeight="1" ht="18.75">
      <c r="A12" s="658"/>
      <c r="B12" s="658"/>
      <c r="C12" s="658"/>
      <c r="D12" s="733" t="s">
        <v>71</v>
      </c>
      <c r="E12" s="754"/>
      <c r="F12" s="729" t="str">
        <f>IF(ISERROR(INDEX(REESTR_VT_RANGE,MATCH(W12,OFFSET(REESTR_VT_RANGE,0,1),0))),"",INDEX(REESTR_VT_RANGE,MATCH(W12,OFFSET(REESTR_VT_RANGE,0,1),0)))</f>
        <v/>
      </c>
      <c r="G12" s="669" t="s">
        <v>64</v>
      </c>
      <c r="H12" s="516">
        <v>1</v>
      </c>
      <c r="I12" s="764"/>
      <c r="J12" s="548"/>
      <c r="K12" s="548"/>
      <c r="L12" s="548"/>
      <c r="M12" s="548"/>
      <c r="N12" s="549"/>
      <c r="O12" s="548"/>
      <c r="P12" s="548"/>
      <c r="Q12" s="548"/>
      <c r="R12" s="548"/>
      <c r="S12" s="548"/>
      <c r="T12" s="550"/>
      <c r="U12" s="549"/>
      <c r="V12" s="658"/>
      <c r="W12" s="664" t="s">
        <v>70</v>
      </c>
    </row>
    <row customHeight="1" ht="0.75" hidden="1">
      <c r="D13" s="734"/>
      <c r="E13" s="919"/>
      <c r="F13" s="729"/>
      <c r="G13" s="540"/>
      <c r="H13" s="537"/>
      <c r="I13" s="538" t="s">
        <v>70</v>
      </c>
      <c r="J13" s="535"/>
      <c r="K13" s="535"/>
      <c r="L13" s="535"/>
      <c r="M13" s="535"/>
      <c r="N13" s="535"/>
      <c r="O13" s="535"/>
      <c r="P13" s="535"/>
      <c r="Q13" s="535"/>
      <c r="R13" s="535"/>
      <c r="S13" s="535"/>
      <c r="T13" s="535"/>
      <c r="U13" s="536"/>
      <c r="V13" s="515"/>
    </row>
    <row customHeight="1" ht="0.75" hidden="1">
      <c r="D14" s="294"/>
      <c r="E14" s="731" t="s">
        <v>70</v>
      </c>
      <c r="F14" s="731"/>
      <c r="G14" s="731"/>
      <c r="H14" s="731"/>
      <c r="I14" s="731"/>
      <c r="J14" s="535"/>
      <c r="K14" s="535"/>
      <c r="L14" s="535"/>
      <c r="M14" s="535"/>
      <c r="N14" s="535"/>
      <c r="O14" s="535"/>
      <c r="P14" s="535"/>
      <c r="Q14" s="535"/>
      <c r="R14" s="535"/>
      <c r="S14" s="535"/>
      <c r="T14" s="535"/>
      <c r="U14" s="535"/>
      <c r="V14" s="515"/>
      <c r="W14" s="359" t="s">
        <v>70</v>
      </c>
    </row>
    <row customHeight="1" ht="11.25">
      <c r="D15" s="358"/>
      <c r="E15" s="515"/>
      <c r="F15" s="515"/>
      <c r="G15" s="515"/>
      <c r="H15" s="515"/>
      <c r="I15" s="515"/>
    </row>
    <row r="18" customHeight="1" ht="93.75"/>
    <row r="30" customHeight="1" ht="11.25">
      <c r="W30" s="353"/>
    </row>
  </sheetData>
  <sheetProtection sort="0" autoFilter="0" insertRows="0" insertColumns="1" deleteRows="0" deleteColumns="0"/>
  <mergeCells count="23">
    <mergeCell ref="E14:I14"/>
    <mergeCell ref="N1:T1"/>
    <mergeCell ref="D4:H4"/>
    <mergeCell ref="N6:T6"/>
    <mergeCell ref="N5:T5"/>
    <mergeCell ref="G8:I8"/>
    <mergeCell ref="D9:D10"/>
    <mergeCell ref="E9:E10"/>
    <mergeCell ref="F9:F10"/>
    <mergeCell ref="D11:D13"/>
    <mergeCell ref="E11:E13"/>
    <mergeCell ref="F11:F13"/>
    <mergeCell ref="U6:U7"/>
    <mergeCell ref="I6:I7"/>
    <mergeCell ref="J6:M6"/>
    <mergeCell ref="D6:D7"/>
    <mergeCell ref="E6:E7"/>
    <mergeCell ref="F6:F7"/>
    <mergeCell ref="G6:G7"/>
    <mergeCell ref="H6:H7"/>
    <mergeCell ref="D12:D13"/>
    <mergeCell ref="E12:E13"/>
    <mergeCell ref="F12:F13"/>
  </mergeCells>
  <dataValidations count="4">
    <dataValidation type="list" allowBlank="1" showInputMessage="1" showErrorMessage="1" errorTitle="Ошибка" error="Выберите значение из списка" prompt="Выберите значение из списка" sqref="E9:E11 E13">
      <formula1>REESTR_VED_RANGE</formula1>
    </dataValidation>
    <dataValidation type="textLength" operator="lessThanOrEqual" allowBlank="1" showInputMessage="1" showErrorMessage="1" errorTitle="Ошибка" error="Допускается ввод не более 900 символов!" sqref="I9 I11">
      <formula1>900</formula1>
    </dataValidation>
    <dataValidation type="list" allowBlank="1" showInputMessage="1" showErrorMessage="1" errorTitle="Ошибка" error="Выберите значение из списка" prompt="Выберите значение из списка" sqref="E12">
      <formula1>REESTR_VED_RANGE</formula1>
    </dataValidation>
    <dataValidation type="textLength" operator="lessThanOrEqual" allowBlank="1" showInputMessage="1" showErrorMessage="1" errorTitle="Ошибка" error="Допускается ввод не более 900 символов!" sqref="I12">
      <formula1>900</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03DEB58-32D8-CE26-82AD-0.6CA3910B}" mc:Ignorable="x14ac xr xr2 xr3">
  <sheetPr>
    <tabColor rgb="FFFFCC99"/>
  </sheetPr>
  <dimension ref="A1:AP58"/>
  <sheetViews>
    <sheetView topLeftCell="A1" showGridLines="0" workbookViewId="0">
      <selection activeCell="A17" sqref="A17:XFD23"/>
    </sheetView>
  </sheetViews>
  <sheetFormatPr defaultColWidth="9.140625" customHeight="1" defaultRowHeight="11.25"/>
  <cols>
    <col min="1" max="2" style="658" width="9.140625" hidden="1"/>
    <col min="3" max="4" style="658" width="3.7109375" customWidth="1"/>
    <col min="5" max="6" style="658" width="16.00390625" customWidth="1"/>
    <col min="7" max="7" style="658" width="3.7109375" customWidth="1"/>
    <col min="8" max="8" style="658" width="13.140625" customWidth="1"/>
    <col min="9" max="9" style="658" width="0.28125" customWidth="1"/>
    <col min="10" max="10" style="658" width="10.140625" customWidth="1"/>
    <col min="11" max="11" style="658" width="13.421875" customWidth="1"/>
    <col min="12" max="12" style="658" width="3.7109375" hidden="1" customWidth="1"/>
    <col min="13" max="13" style="658" width="3.7109375" customWidth="1"/>
    <col min="14" max="14" style="658" width="19.7109375" customWidth="1"/>
    <col min="15" max="15" style="658" width="0.28125" customWidth="1"/>
    <col min="16" max="16" style="658" width="11.7109375" customWidth="1"/>
    <col min="17" max="17" style="658" width="13.421875" customWidth="1"/>
    <col min="18" max="18" style="658" width="3.7109375" hidden="1" customWidth="1"/>
    <col min="19" max="19" style="658" width="3.7109375" customWidth="1"/>
    <col min="20" max="20" style="658" width="25.7109375" customWidth="1"/>
    <col min="21" max="21" style="658" width="3.7109375" hidden="1" customWidth="1"/>
    <col min="22" max="22" style="658" width="3.7109375" customWidth="1"/>
    <col min="23" max="23" style="658" width="25.7109375" customWidth="1"/>
    <col min="24" max="24" style="658" width="3.7109375" hidden="1" customWidth="1"/>
    <col min="25" max="25" style="658" width="3.7109375" customWidth="1"/>
    <col min="26" max="26" style="658" width="25.7109375" customWidth="1"/>
    <col min="27" max="27" style="658" width="11.7109375" customWidth="1"/>
    <col min="28" max="28" style="658" width="0.28125" customWidth="1"/>
    <col min="29" max="29" style="658" width="10.140625" customWidth="1"/>
    <col min="30" max="30" style="658" width="13.421875" customWidth="1"/>
    <col min="31" max="31" style="658" width="3.7109375" hidden="1" customWidth="1"/>
    <col min="32" max="32" style="658" width="3.7109375" customWidth="1"/>
    <col min="33" max="33" style="658" width="16.421875" customWidth="1"/>
    <col min="34" max="34" style="658" width="0.28125" customWidth="1"/>
    <col min="35" max="35" style="658" width="10.140625" customWidth="1"/>
    <col min="36" max="36" style="658" width="13.421875" customWidth="1"/>
    <col min="37" max="37" style="658" width="3.7109375" hidden="1" customWidth="1"/>
    <col min="38" max="38" style="658" width="3.7109375" customWidth="1"/>
    <col min="39" max="39" style="658" width="8.7109375" customWidth="1"/>
    <col min="40" max="40" style="658" width="21.7109375" customWidth="1"/>
    <col min="41" max="41" style="658" width="9.140625"/>
    <col min="42" max="42" style="154" width="9.140625" hidden="1"/>
  </cols>
  <sheetData>
    <row s="664" customFormat="1" customHeight="1" ht="5.25" hidden="1"/>
    <row s="326" customFormat="1" customHeight="1" ht="5.25" hidden="1">
      <c r="J2" s="326" t="s">
        <v>76</v>
      </c>
      <c r="K2" s="326" t="s">
        <v>77</v>
      </c>
      <c r="P2" s="326" t="s">
        <v>78</v>
      </c>
      <c r="Q2" s="326" t="s">
        <v>77</v>
      </c>
      <c r="W2" s="326" t="s">
        <v>79</v>
      </c>
      <c r="Z2" s="326" t="s">
        <v>80</v>
      </c>
      <c r="AC2" s="326" t="s">
        <v>76</v>
      </c>
      <c r="AD2" s="326" t="s">
        <v>77</v>
      </c>
      <c r="AI2" s="326" t="s">
        <v>76</v>
      </c>
      <c r="AJ2" s="326" t="s">
        <v>77</v>
      </c>
    </row>
    <row s="661" customFormat="1" customHeight="1" ht="5.25">
      <c r="AP3" s="292"/>
    </row>
    <row s="589" customFormat="1" customHeight="1" ht="26.25">
      <c r="A4" s="286"/>
      <c r="B4" s="285"/>
      <c r="C4" s="287"/>
      <c r="D4" s="821" t="s">
        <v>81</v>
      </c>
      <c r="E4" s="821"/>
      <c r="F4" s="821"/>
      <c r="G4" s="821"/>
      <c r="H4" s="821"/>
      <c r="I4" s="262"/>
      <c r="R4" s="293"/>
      <c r="AP4" s="309"/>
    </row>
    <row s="661" customFormat="1" customHeight="1" ht="5.25">
      <c r="AP5" s="292"/>
    </row>
    <row customHeight="1" ht="31.5">
      <c r="D6" s="728" t="s">
        <v>61</v>
      </c>
      <c r="E6" s="728" t="s">
        <v>62</v>
      </c>
      <c r="F6" s="728" t="s">
        <v>63</v>
      </c>
      <c r="G6" s="728" t="s">
        <v>61</v>
      </c>
      <c r="H6" s="728" t="s">
        <v>65</v>
      </c>
      <c r="I6" s="264"/>
      <c r="J6" s="751" t="s">
        <v>82</v>
      </c>
      <c r="K6" s="751"/>
      <c r="L6" s="751"/>
      <c r="M6" s="751"/>
      <c r="N6" s="751"/>
      <c r="O6" s="270"/>
      <c r="P6" s="747" t="s">
        <v>83</v>
      </c>
      <c r="Q6" s="748"/>
      <c r="R6" s="748"/>
      <c r="S6" s="748"/>
      <c r="T6" s="748"/>
      <c r="U6" s="748"/>
      <c r="V6" s="748"/>
      <c r="W6" s="748"/>
      <c r="X6" s="748"/>
      <c r="Y6" s="748"/>
      <c r="Z6" s="748"/>
      <c r="AA6" s="749"/>
      <c r="AB6" s="272"/>
      <c r="AC6" s="746" t="s">
        <v>84</v>
      </c>
      <c r="AD6" s="746"/>
      <c r="AE6" s="746"/>
      <c r="AF6" s="746"/>
      <c r="AG6" s="746"/>
      <c r="AH6" s="751"/>
      <c r="AI6" s="728" t="s">
        <v>85</v>
      </c>
      <c r="AJ6" s="728"/>
      <c r="AK6" s="728"/>
      <c r="AL6" s="728"/>
      <c r="AM6" s="738"/>
      <c r="AN6" s="728" t="s">
        <v>86</v>
      </c>
      <c r="AO6" s="343"/>
    </row>
    <row customHeight="1" ht="22.5">
      <c r="D7" s="728"/>
      <c r="E7" s="728"/>
      <c r="F7" s="728"/>
      <c r="G7" s="728"/>
      <c r="H7" s="738"/>
      <c r="I7" s="265"/>
      <c r="J7" s="728" t="s">
        <v>87</v>
      </c>
      <c r="K7" s="738"/>
      <c r="L7" s="730" t="s">
        <v>64</v>
      </c>
      <c r="M7" s="728" t="s">
        <v>61</v>
      </c>
      <c r="N7" s="728" t="s">
        <v>88</v>
      </c>
      <c r="O7" s="264"/>
      <c r="P7" s="728" t="s">
        <v>87</v>
      </c>
      <c r="Q7" s="738"/>
      <c r="R7" s="730" t="s">
        <v>64</v>
      </c>
      <c r="S7" s="728" t="s">
        <v>61</v>
      </c>
      <c r="T7" s="728" t="s">
        <v>88</v>
      </c>
      <c r="U7" s="730" t="s">
        <v>64</v>
      </c>
      <c r="V7" s="728" t="s">
        <v>61</v>
      </c>
      <c r="W7" s="728" t="s">
        <v>89</v>
      </c>
      <c r="X7" s="730" t="s">
        <v>64</v>
      </c>
      <c r="Y7" s="728" t="s">
        <v>61</v>
      </c>
      <c r="Z7" s="728" t="s">
        <v>90</v>
      </c>
      <c r="AA7" s="728" t="s">
        <v>91</v>
      </c>
      <c r="AB7" s="264"/>
      <c r="AC7" s="728" t="s">
        <v>87</v>
      </c>
      <c r="AD7" s="738"/>
      <c r="AE7" s="730" t="s">
        <v>64</v>
      </c>
      <c r="AF7" s="728" t="s">
        <v>61</v>
      </c>
      <c r="AG7" s="728" t="s">
        <v>92</v>
      </c>
      <c r="AH7" s="264"/>
      <c r="AI7" s="728" t="s">
        <v>87</v>
      </c>
      <c r="AJ7" s="738"/>
      <c r="AK7" s="730" t="s">
        <v>64</v>
      </c>
      <c r="AL7" s="728" t="s">
        <v>61</v>
      </c>
      <c r="AM7" s="738" t="s">
        <v>92</v>
      </c>
      <c r="AN7" s="728"/>
      <c r="AO7" s="343"/>
    </row>
    <row customHeight="1" ht="27.75">
      <c r="D8" s="728"/>
      <c r="E8" s="728"/>
      <c r="F8" s="728"/>
      <c r="G8" s="728"/>
      <c r="H8" s="738"/>
      <c r="I8" s="265"/>
      <c r="J8" s="363" t="s">
        <v>93</v>
      </c>
      <c r="K8" s="351" t="s">
        <v>94</v>
      </c>
      <c r="L8" s="730"/>
      <c r="M8" s="728"/>
      <c r="N8" s="728"/>
      <c r="O8" s="264"/>
      <c r="P8" s="281" t="s">
        <v>93</v>
      </c>
      <c r="Q8" s="351" t="s">
        <v>94</v>
      </c>
      <c r="R8" s="730"/>
      <c r="S8" s="728"/>
      <c r="T8" s="728"/>
      <c r="U8" s="730"/>
      <c r="V8" s="728"/>
      <c r="W8" s="728"/>
      <c r="X8" s="730"/>
      <c r="Y8" s="728"/>
      <c r="Z8" s="728"/>
      <c r="AA8" s="728"/>
      <c r="AB8" s="264"/>
      <c r="AC8" s="363" t="s">
        <v>93</v>
      </c>
      <c r="AD8" s="351" t="s">
        <v>94</v>
      </c>
      <c r="AE8" s="730"/>
      <c r="AF8" s="728"/>
      <c r="AG8" s="728"/>
      <c r="AH8" s="264"/>
      <c r="AI8" s="363" t="s">
        <v>93</v>
      </c>
      <c r="AJ8" s="351" t="s">
        <v>94</v>
      </c>
      <c r="AK8" s="730"/>
      <c r="AL8" s="728"/>
      <c r="AM8" s="738"/>
      <c r="AN8" s="728"/>
      <c r="AO8" s="343"/>
    </row>
    <row customHeight="1" ht="11.25">
      <c r="D9" s="354" t="s">
        <v>66</v>
      </c>
      <c r="E9" s="354" t="s">
        <v>67</v>
      </c>
      <c r="F9" s="354" t="s">
        <v>68</v>
      </c>
      <c r="G9" s="724" t="s">
        <v>69</v>
      </c>
      <c r="H9" s="724"/>
      <c r="I9" s="354"/>
      <c r="J9" s="366" t="s">
        <v>95</v>
      </c>
      <c r="K9" s="366" t="s">
        <v>96</v>
      </c>
      <c r="L9" s="750" t="s">
        <v>97</v>
      </c>
      <c r="M9" s="750"/>
      <c r="N9" s="750"/>
      <c r="O9" s="354"/>
      <c r="P9" s="364" t="s">
        <v>98</v>
      </c>
      <c r="Q9" s="364" t="s">
        <v>99</v>
      </c>
      <c r="R9" s="724" t="s">
        <v>100</v>
      </c>
      <c r="S9" s="724"/>
      <c r="T9" s="724"/>
      <c r="U9" s="724" t="s">
        <v>101</v>
      </c>
      <c r="V9" s="724"/>
      <c r="W9" s="724"/>
      <c r="X9" s="724" t="s">
        <v>102</v>
      </c>
      <c r="Y9" s="724"/>
      <c r="Z9" s="724"/>
      <c r="AA9" s="364" t="s">
        <v>103</v>
      </c>
      <c r="AB9" s="354"/>
      <c r="AC9" s="364" t="s">
        <v>104</v>
      </c>
      <c r="AD9" s="364" t="s">
        <v>105</v>
      </c>
      <c r="AE9" s="724" t="s">
        <v>106</v>
      </c>
      <c r="AF9" s="724"/>
      <c r="AG9" s="724"/>
      <c r="AH9" s="354"/>
      <c r="AI9" s="364" t="s">
        <v>107</v>
      </c>
      <c r="AJ9" s="364" t="s">
        <v>108</v>
      </c>
      <c r="AK9" s="724" t="s">
        <v>109</v>
      </c>
      <c r="AL9" s="724"/>
      <c r="AM9" s="724"/>
      <c r="AN9" s="366" t="s">
        <v>110</v>
      </c>
      <c r="AO9" s="289"/>
    </row>
    <row customHeight="1" ht="18.75">
      <c r="D10" s="752" t="s">
        <v>66</v>
      </c>
      <c r="E10" s="754" t="str">
        <f>IF(ISERROR(INDEX(activity,MATCH(D10,List01_N_activity,0))),"",INDEX(activity,MATCH(D10,List01_N_activity,0)))</f>
        <v>Захоронение твердых коммунальных отходов</v>
      </c>
      <c r="F10" s="729" t="str">
        <f>IF(ISERROR(INDEX(activity,MATCH(D10,List01_N_activity,0))),"",OFFSET(INDEX(activity,MATCH(D10,List01_N_activity,0)),,1))</f>
        <v>Тариф на захоронение твердых коммунальных отходов</v>
      </c>
      <c r="G10" s="757">
        <v>1</v>
      </c>
      <c r="H10" s="764" t="str">
        <f>'Перечень тарифов'!I11</f>
        <v>руб./м куб. без НДС</v>
      </c>
      <c r="I10" s="266"/>
      <c r="J10" s="921" t="s">
        <v>148</v>
      </c>
      <c r="K10" s="921" t="s">
        <v>17</v>
      </c>
      <c r="L10" s="334"/>
      <c r="M10" s="739" t="s">
        <v>66</v>
      </c>
      <c r="N10" s="922" t="s">
        <v>70</v>
      </c>
      <c r="O10" s="268"/>
      <c r="P10" s="923" t="s">
        <v>148</v>
      </c>
      <c r="Q10" s="923" t="s">
        <v>17</v>
      </c>
      <c r="R10" s="307"/>
      <c r="S10" s="739" t="s">
        <v>66</v>
      </c>
      <c r="T10" s="924"/>
      <c r="U10" s="304"/>
      <c r="V10" s="765" t="s">
        <v>66</v>
      </c>
      <c r="W10" s="925"/>
      <c r="X10" s="334"/>
      <c r="Y10" s="739" t="s">
        <v>66</v>
      </c>
      <c r="Z10" s="926"/>
      <c r="AA10" s="770"/>
      <c r="AB10" s="349"/>
      <c r="AC10" s="921" t="s">
        <v>148</v>
      </c>
      <c r="AD10" s="921" t="s">
        <v>17</v>
      </c>
      <c r="AE10" s="334"/>
      <c r="AF10" s="739" t="s">
        <v>66</v>
      </c>
      <c r="AG10" s="927" t="s">
        <v>70</v>
      </c>
      <c r="AH10" s="276"/>
      <c r="AI10" s="921" t="s">
        <v>148</v>
      </c>
      <c r="AJ10" s="921" t="s">
        <v>17</v>
      </c>
      <c r="AK10" s="296"/>
      <c r="AL10" s="295" t="s">
        <v>66</v>
      </c>
      <c r="AM10" s="1005" t="s">
        <v>70</v>
      </c>
      <c r="AN10" s="361"/>
      <c r="AO10" s="343"/>
      <c r="AP10" s="184" t="s">
        <v>114</v>
      </c>
    </row>
    <row customHeight="1" ht="0.75" hidden="1">
      <c r="D11" s="752"/>
      <c r="E11" s="754"/>
      <c r="F11" s="729"/>
      <c r="G11" s="757"/>
      <c r="H11" s="754"/>
      <c r="I11" s="263"/>
      <c r="J11" s="929"/>
      <c r="K11" s="929" t="s">
        <v>17</v>
      </c>
      <c r="L11" s="335"/>
      <c r="M11" s="739"/>
      <c r="N11" s="922" t="s">
        <v>70</v>
      </c>
      <c r="O11" s="268"/>
      <c r="P11" s="930"/>
      <c r="Q11" s="930" t="s">
        <v>17</v>
      </c>
      <c r="R11" s="308"/>
      <c r="S11" s="739"/>
      <c r="T11" s="924"/>
      <c r="U11" s="305"/>
      <c r="V11" s="765"/>
      <c r="W11" s="925"/>
      <c r="X11" s="335"/>
      <c r="Y11" s="739"/>
      <c r="Z11" s="926"/>
      <c r="AA11" s="770"/>
      <c r="AB11" s="349"/>
      <c r="AC11" s="929"/>
      <c r="AD11" s="929" t="s">
        <v>17</v>
      </c>
      <c r="AE11" s="335"/>
      <c r="AF11" s="739"/>
      <c r="AG11" s="931" t="s">
        <v>70</v>
      </c>
      <c r="AH11" s="323"/>
      <c r="AI11" s="932"/>
      <c r="AJ11" s="932" t="s">
        <v>17</v>
      </c>
      <c r="AK11" s="299"/>
      <c r="AL11" s="329"/>
      <c r="AM11" s="744" t="s">
        <v>70</v>
      </c>
      <c r="AN11" s="745"/>
      <c r="AO11" s="343"/>
      <c r="AP11" s="184" t="s">
        <v>115</v>
      </c>
    </row>
    <row customHeight="1" ht="0.75" hidden="1">
      <c r="D12" s="752"/>
      <c r="E12" s="754"/>
      <c r="F12" s="729"/>
      <c r="G12" s="757"/>
      <c r="H12" s="754"/>
      <c r="I12" s="263"/>
      <c r="J12" s="929"/>
      <c r="K12" s="929" t="s">
        <v>17</v>
      </c>
      <c r="L12" s="335"/>
      <c r="M12" s="739"/>
      <c r="N12" s="922" t="s">
        <v>70</v>
      </c>
      <c r="O12" s="268"/>
      <c r="P12" s="930"/>
      <c r="Q12" s="930" t="s">
        <v>17</v>
      </c>
      <c r="R12" s="308"/>
      <c r="S12" s="739"/>
      <c r="T12" s="924"/>
      <c r="U12" s="305"/>
      <c r="V12" s="765"/>
      <c r="W12" s="925"/>
      <c r="X12" s="335"/>
      <c r="Y12" s="739"/>
      <c r="Z12" s="926"/>
      <c r="AA12" s="770"/>
      <c r="AB12" s="349"/>
      <c r="AC12" s="932"/>
      <c r="AD12" s="932" t="s">
        <v>17</v>
      </c>
      <c r="AE12" s="369"/>
      <c r="AF12" s="329"/>
      <c r="AG12" s="744" t="s">
        <v>70</v>
      </c>
      <c r="AH12" s="744"/>
      <c r="AI12" s="744"/>
      <c r="AJ12" s="744"/>
      <c r="AK12" s="744"/>
      <c r="AL12" s="744"/>
      <c r="AM12" s="744"/>
      <c r="AN12" s="745"/>
      <c r="AO12" s="343"/>
      <c r="AP12" s="184" t="s">
        <v>115</v>
      </c>
    </row>
    <row customHeight="1" ht="0.75" hidden="1">
      <c r="D13" s="752"/>
      <c r="E13" s="754"/>
      <c r="F13" s="729"/>
      <c r="G13" s="757"/>
      <c r="H13" s="754"/>
      <c r="I13" s="263"/>
      <c r="J13" s="929"/>
      <c r="K13" s="929" t="s">
        <v>17</v>
      </c>
      <c r="L13" s="335"/>
      <c r="M13" s="739"/>
      <c r="N13" s="922" t="s">
        <v>70</v>
      </c>
      <c r="O13" s="268"/>
      <c r="P13" s="930"/>
      <c r="Q13" s="930" t="s">
        <v>17</v>
      </c>
      <c r="R13" s="308"/>
      <c r="S13" s="739"/>
      <c r="T13" s="924"/>
      <c r="U13" s="305"/>
      <c r="V13" s="765"/>
      <c r="W13" s="925"/>
      <c r="X13" s="331"/>
      <c r="Y13" s="329"/>
      <c r="Z13" s="744" t="s">
        <v>70</v>
      </c>
      <c r="AA13" s="744"/>
      <c r="AB13" s="338"/>
      <c r="AC13" s="357"/>
      <c r="AD13" s="357"/>
      <c r="AE13" s="357"/>
      <c r="AF13" s="357"/>
      <c r="AG13" s="357"/>
      <c r="AH13" s="357"/>
      <c r="AI13" s="357"/>
      <c r="AJ13" s="357"/>
      <c r="AK13" s="357"/>
      <c r="AL13" s="357"/>
      <c r="AM13" s="357"/>
      <c r="AN13" s="347"/>
      <c r="AO13" s="343"/>
      <c r="AP13" s="184" t="s">
        <v>115</v>
      </c>
    </row>
    <row customHeight="1" ht="0.75" hidden="1">
      <c r="D14" s="752"/>
      <c r="E14" s="754"/>
      <c r="F14" s="729"/>
      <c r="G14" s="757"/>
      <c r="H14" s="754"/>
      <c r="I14" s="263"/>
      <c r="J14" s="929"/>
      <c r="K14" s="929" t="s">
        <v>17</v>
      </c>
      <c r="L14" s="335"/>
      <c r="M14" s="739"/>
      <c r="N14" s="922" t="s">
        <v>70</v>
      </c>
      <c r="O14" s="268"/>
      <c r="P14" s="930"/>
      <c r="Q14" s="930" t="s">
        <v>17</v>
      </c>
      <c r="R14" s="308"/>
      <c r="S14" s="739"/>
      <c r="T14" s="924"/>
      <c r="U14" s="306"/>
      <c r="V14" s="329"/>
      <c r="W14" s="744" t="s">
        <v>70</v>
      </c>
      <c r="X14" s="744"/>
      <c r="Y14" s="744"/>
      <c r="Z14" s="744"/>
      <c r="AA14" s="744"/>
      <c r="AB14" s="365"/>
      <c r="AC14" s="357"/>
      <c r="AD14" s="357"/>
      <c r="AE14" s="357"/>
      <c r="AF14" s="357"/>
      <c r="AG14" s="357"/>
      <c r="AH14" s="357"/>
      <c r="AI14" s="357"/>
      <c r="AJ14" s="357"/>
      <c r="AK14" s="357"/>
      <c r="AL14" s="357"/>
      <c r="AM14" s="357"/>
      <c r="AN14" s="347"/>
      <c r="AO14" s="343"/>
      <c r="AP14" s="184" t="s">
        <v>115</v>
      </c>
    </row>
    <row customHeight="1" ht="0.75" hidden="1">
      <c r="D15" s="752"/>
      <c r="E15" s="754"/>
      <c r="F15" s="729"/>
      <c r="G15" s="757"/>
      <c r="H15" s="754"/>
      <c r="I15" s="263"/>
      <c r="J15" s="929"/>
      <c r="K15" s="929" t="s">
        <v>17</v>
      </c>
      <c r="L15" s="335"/>
      <c r="M15" s="739"/>
      <c r="N15" s="922" t="s">
        <v>70</v>
      </c>
      <c r="O15" s="269"/>
      <c r="P15" s="933"/>
      <c r="Q15" s="933" t="s">
        <v>17</v>
      </c>
      <c r="R15" s="331"/>
      <c r="S15" s="294"/>
      <c r="T15" s="744" t="s">
        <v>70</v>
      </c>
      <c r="U15" s="744"/>
      <c r="V15" s="744"/>
      <c r="W15" s="744"/>
      <c r="X15" s="744"/>
      <c r="Y15" s="744"/>
      <c r="Z15" s="744"/>
      <c r="AA15" s="744"/>
      <c r="AB15" s="744"/>
      <c r="AC15" s="744"/>
      <c r="AD15" s="744"/>
      <c r="AE15" s="744"/>
      <c r="AF15" s="744"/>
      <c r="AG15" s="744"/>
      <c r="AH15" s="744"/>
      <c r="AI15" s="744"/>
      <c r="AJ15" s="744"/>
      <c r="AK15" s="744"/>
      <c r="AL15" s="744"/>
      <c r="AM15" s="744"/>
      <c r="AN15" s="745"/>
      <c r="AO15" s="343"/>
      <c r="AP15" s="184" t="s">
        <v>115</v>
      </c>
    </row>
    <row customHeight="1" ht="0.75" hidden="1">
      <c r="D16" s="752"/>
      <c r="E16" s="754"/>
      <c r="F16" s="729"/>
      <c r="G16" s="758"/>
      <c r="H16" s="755"/>
      <c r="I16" s="263"/>
      <c r="J16" s="929"/>
      <c r="K16" s="929" t="s">
        <v>17</v>
      </c>
      <c r="L16" s="297"/>
      <c r="M16" s="298"/>
      <c r="N16" s="760" t="s">
        <v>70</v>
      </c>
      <c r="O16" s="760"/>
      <c r="P16" s="760"/>
      <c r="Q16" s="760"/>
      <c r="R16" s="760"/>
      <c r="S16" s="760"/>
      <c r="T16" s="760"/>
      <c r="U16" s="760"/>
      <c r="V16" s="760"/>
      <c r="W16" s="760"/>
      <c r="X16" s="760"/>
      <c r="Y16" s="760"/>
      <c r="Z16" s="760"/>
      <c r="AA16" s="760"/>
      <c r="AB16" s="760"/>
      <c r="AC16" s="760"/>
      <c r="AD16" s="760"/>
      <c r="AE16" s="760"/>
      <c r="AF16" s="760"/>
      <c r="AG16" s="760"/>
      <c r="AH16" s="760"/>
      <c r="AI16" s="760"/>
      <c r="AJ16" s="760"/>
      <c r="AK16" s="760"/>
      <c r="AL16" s="760"/>
      <c r="AM16" s="760"/>
      <c r="AN16" s="761"/>
      <c r="AO16" s="343"/>
      <c r="AP16" s="184" t="s">
        <v>115</v>
      </c>
    </row>
    <row s="658" customFormat="1" customHeight="1" ht="18.75">
      <c r="A17" s="658"/>
      <c r="B17" s="658"/>
      <c r="C17" s="658"/>
      <c r="D17" s="652"/>
      <c r="E17" s="653"/>
      <c r="F17" s="653"/>
      <c r="G17" s="757" t="s">
        <v>67</v>
      </c>
      <c r="H17" s="764">
        <f>'Перечень тарифов'!I17</f>
        <v>0</v>
      </c>
      <c r="I17" s="277"/>
      <c r="J17" s="934" t="s">
        <v>148</v>
      </c>
      <c r="K17" s="934" t="s">
        <v>17</v>
      </c>
      <c r="L17" s="279"/>
      <c r="M17" s="739" t="s">
        <v>66</v>
      </c>
      <c r="N17" s="935" t="s">
        <v>70</v>
      </c>
      <c r="O17" s="268"/>
      <c r="P17" s="936" t="s">
        <v>148</v>
      </c>
      <c r="Q17" s="936" t="s">
        <v>17</v>
      </c>
      <c r="R17" s="307"/>
      <c r="S17" s="739" t="s">
        <v>66</v>
      </c>
      <c r="T17" s="937"/>
      <c r="U17" s="304"/>
      <c r="V17" s="765" t="s">
        <v>66</v>
      </c>
      <c r="W17" s="764"/>
      <c r="X17" s="334"/>
      <c r="Y17" s="739" t="s">
        <v>66</v>
      </c>
      <c r="Z17" s="937"/>
      <c r="AA17" s="770"/>
      <c r="AB17" s="349"/>
      <c r="AC17" s="934" t="s">
        <v>148</v>
      </c>
      <c r="AD17" s="934" t="s">
        <v>17</v>
      </c>
      <c r="AE17" s="334"/>
      <c r="AF17" s="739" t="s">
        <v>66</v>
      </c>
      <c r="AG17" s="938" t="s">
        <v>70</v>
      </c>
      <c r="AH17" s="276"/>
      <c r="AI17" s="934" t="s">
        <v>148</v>
      </c>
      <c r="AJ17" s="934" t="s">
        <v>17</v>
      </c>
      <c r="AK17" s="296"/>
      <c r="AL17" s="295" t="s">
        <v>66</v>
      </c>
      <c r="AM17" s="939" t="s">
        <v>70</v>
      </c>
      <c r="AN17" s="556"/>
      <c r="AO17" s="343"/>
      <c r="AP17" s="428" t="s">
        <v>114</v>
      </c>
    </row>
    <row s="658" customFormat="1" customHeight="1" ht="0.75" hidden="1">
      <c r="A18" s="658"/>
      <c r="B18" s="658"/>
      <c r="C18" s="658"/>
      <c r="D18" s="652"/>
      <c r="E18" s="653"/>
      <c r="F18" s="653"/>
      <c r="G18" s="757">
        <v>1</v>
      </c>
      <c r="H18" s="754"/>
      <c r="I18" s="278"/>
      <c r="J18" s="940"/>
      <c r="K18" s="940" t="s">
        <v>17</v>
      </c>
      <c r="L18" s="235"/>
      <c r="M18" s="739"/>
      <c r="N18" s="935" t="s">
        <v>70</v>
      </c>
      <c r="O18" s="268"/>
      <c r="P18" s="941"/>
      <c r="Q18" s="941" t="s">
        <v>17</v>
      </c>
      <c r="R18" s="308"/>
      <c r="S18" s="739"/>
      <c r="T18" s="937"/>
      <c r="U18" s="305"/>
      <c r="V18" s="765"/>
      <c r="W18" s="764"/>
      <c r="X18" s="335"/>
      <c r="Y18" s="739"/>
      <c r="Z18" s="937"/>
      <c r="AA18" s="770"/>
      <c r="AB18" s="349"/>
      <c r="AC18" s="940"/>
      <c r="AD18" s="940" t="s">
        <v>17</v>
      </c>
      <c r="AE18" s="335"/>
      <c r="AF18" s="739"/>
      <c r="AG18" s="942" t="s">
        <v>70</v>
      </c>
      <c r="AH18" s="323"/>
      <c r="AI18" s="943"/>
      <c r="AJ18" s="943" t="s">
        <v>17</v>
      </c>
      <c r="AK18" s="299"/>
      <c r="AL18" s="1006"/>
      <c r="AM18" s="1007" t="s">
        <v>70</v>
      </c>
      <c r="AN18" s="1008"/>
      <c r="AO18" s="343"/>
      <c r="AP18" s="428" t="s">
        <v>115</v>
      </c>
    </row>
    <row s="658" customFormat="1" customHeight="1" ht="0.75" hidden="1">
      <c r="A19" s="658"/>
      <c r="B19" s="658"/>
      <c r="C19" s="658"/>
      <c r="D19" s="652"/>
      <c r="E19" s="653"/>
      <c r="F19" s="653"/>
      <c r="G19" s="757">
        <v>1</v>
      </c>
      <c r="H19" s="754"/>
      <c r="I19" s="278"/>
      <c r="J19" s="940"/>
      <c r="K19" s="940" t="s">
        <v>17</v>
      </c>
      <c r="L19" s="235"/>
      <c r="M19" s="739"/>
      <c r="N19" s="935" t="s">
        <v>70</v>
      </c>
      <c r="O19" s="268"/>
      <c r="P19" s="941"/>
      <c r="Q19" s="941" t="s">
        <v>17</v>
      </c>
      <c r="R19" s="308"/>
      <c r="S19" s="739"/>
      <c r="T19" s="937"/>
      <c r="U19" s="305"/>
      <c r="V19" s="765"/>
      <c r="W19" s="764"/>
      <c r="X19" s="335"/>
      <c r="Y19" s="739"/>
      <c r="Z19" s="937"/>
      <c r="AA19" s="770"/>
      <c r="AB19" s="349"/>
      <c r="AC19" s="943"/>
      <c r="AD19" s="943" t="s">
        <v>17</v>
      </c>
      <c r="AE19" s="856"/>
      <c r="AF19" s="1006"/>
      <c r="AG19" s="1009" t="s">
        <v>70</v>
      </c>
      <c r="AH19" s="1010"/>
      <c r="AI19" s="1010"/>
      <c r="AJ19" s="1010"/>
      <c r="AK19" s="1010"/>
      <c r="AL19" s="1010"/>
      <c r="AM19" s="1010"/>
      <c r="AN19" s="1008"/>
      <c r="AO19" s="343"/>
      <c r="AP19" s="428" t="s">
        <v>115</v>
      </c>
    </row>
    <row s="658" customFormat="1" customHeight="1" ht="0.75" hidden="1">
      <c r="A20" s="658"/>
      <c r="B20" s="658"/>
      <c r="C20" s="658"/>
      <c r="D20" s="652"/>
      <c r="E20" s="653"/>
      <c r="F20" s="653"/>
      <c r="G20" s="757">
        <v>1</v>
      </c>
      <c r="H20" s="754"/>
      <c r="I20" s="278"/>
      <c r="J20" s="940"/>
      <c r="K20" s="940" t="s">
        <v>17</v>
      </c>
      <c r="L20" s="235"/>
      <c r="M20" s="739"/>
      <c r="N20" s="935" t="s">
        <v>70</v>
      </c>
      <c r="O20" s="268"/>
      <c r="P20" s="941"/>
      <c r="Q20" s="941" t="s">
        <v>17</v>
      </c>
      <c r="R20" s="308"/>
      <c r="S20" s="739"/>
      <c r="T20" s="937"/>
      <c r="U20" s="305"/>
      <c r="V20" s="765"/>
      <c r="W20" s="764"/>
      <c r="X20" s="331"/>
      <c r="Y20" s="1006"/>
      <c r="Z20" s="1011" t="s">
        <v>70</v>
      </c>
      <c r="AA20" s="1010"/>
      <c r="AB20" s="1012"/>
      <c r="AC20" s="1013"/>
      <c r="AD20" s="1013"/>
      <c r="AE20" s="1013"/>
      <c r="AF20" s="1013"/>
      <c r="AG20" s="1013"/>
      <c r="AH20" s="1013"/>
      <c r="AI20" s="1013"/>
      <c r="AJ20" s="1013"/>
      <c r="AK20" s="1013"/>
      <c r="AL20" s="1013"/>
      <c r="AM20" s="1013"/>
      <c r="AN20" s="1014"/>
      <c r="AO20" s="343"/>
      <c r="AP20" s="428" t="s">
        <v>115</v>
      </c>
    </row>
    <row s="658" customFormat="1" customHeight="1" ht="0.75" hidden="1">
      <c r="A21" s="658"/>
      <c r="B21" s="658"/>
      <c r="C21" s="658"/>
      <c r="D21" s="652"/>
      <c r="E21" s="653"/>
      <c r="F21" s="653"/>
      <c r="G21" s="757">
        <v>1</v>
      </c>
      <c r="H21" s="754"/>
      <c r="I21" s="278"/>
      <c r="J21" s="940"/>
      <c r="K21" s="940" t="s">
        <v>17</v>
      </c>
      <c r="L21" s="235"/>
      <c r="M21" s="739"/>
      <c r="N21" s="935" t="s">
        <v>70</v>
      </c>
      <c r="O21" s="268"/>
      <c r="P21" s="941"/>
      <c r="Q21" s="941" t="s">
        <v>17</v>
      </c>
      <c r="R21" s="308"/>
      <c r="S21" s="739"/>
      <c r="T21" s="937"/>
      <c r="U21" s="306"/>
      <c r="V21" s="1006"/>
      <c r="W21" s="1015" t="s">
        <v>70</v>
      </c>
      <c r="X21" s="1010"/>
      <c r="Y21" s="1010"/>
      <c r="Z21" s="1010"/>
      <c r="AA21" s="1010"/>
      <c r="AB21" s="1010"/>
      <c r="AC21" s="1013"/>
      <c r="AD21" s="1013"/>
      <c r="AE21" s="1013"/>
      <c r="AF21" s="1013"/>
      <c r="AG21" s="1013"/>
      <c r="AH21" s="1013"/>
      <c r="AI21" s="1013"/>
      <c r="AJ21" s="1013"/>
      <c r="AK21" s="1013"/>
      <c r="AL21" s="1013"/>
      <c r="AM21" s="1013"/>
      <c r="AN21" s="1014"/>
      <c r="AO21" s="343"/>
      <c r="AP21" s="428" t="s">
        <v>115</v>
      </c>
    </row>
    <row s="658" customFormat="1" customHeight="1" ht="0.75" hidden="1">
      <c r="A22" s="658"/>
      <c r="B22" s="658"/>
      <c r="C22" s="658"/>
      <c r="D22" s="652"/>
      <c r="E22" s="653"/>
      <c r="F22" s="653"/>
      <c r="G22" s="757">
        <v>1</v>
      </c>
      <c r="H22" s="754"/>
      <c r="I22" s="278"/>
      <c r="J22" s="940"/>
      <c r="K22" s="940" t="s">
        <v>17</v>
      </c>
      <c r="L22" s="235"/>
      <c r="M22" s="739"/>
      <c r="N22" s="935" t="s">
        <v>70</v>
      </c>
      <c r="O22" s="269"/>
      <c r="P22" s="960"/>
      <c r="Q22" s="960" t="s">
        <v>17</v>
      </c>
      <c r="R22" s="331"/>
      <c r="S22" s="1016"/>
      <c r="T22" s="1017" t="s">
        <v>70</v>
      </c>
      <c r="U22" s="1010"/>
      <c r="V22" s="1010"/>
      <c r="W22" s="1010"/>
      <c r="X22" s="1010"/>
      <c r="Y22" s="1010"/>
      <c r="Z22" s="1010"/>
      <c r="AA22" s="1010"/>
      <c r="AB22" s="1010"/>
      <c r="AC22" s="1010"/>
      <c r="AD22" s="1010"/>
      <c r="AE22" s="1010"/>
      <c r="AF22" s="1010"/>
      <c r="AG22" s="1010"/>
      <c r="AH22" s="1010"/>
      <c r="AI22" s="1010"/>
      <c r="AJ22" s="1010"/>
      <c r="AK22" s="1010"/>
      <c r="AL22" s="1010"/>
      <c r="AM22" s="1010"/>
      <c r="AN22" s="1008"/>
      <c r="AO22" s="343"/>
      <c r="AP22" s="428" t="s">
        <v>115</v>
      </c>
    </row>
    <row s="658" customFormat="1" customHeight="1" ht="0.75" hidden="1">
      <c r="A23" s="658"/>
      <c r="B23" s="658"/>
      <c r="C23" s="658"/>
      <c r="D23" s="652"/>
      <c r="E23" s="653"/>
      <c r="F23" s="653"/>
      <c r="G23" s="757">
        <v>1</v>
      </c>
      <c r="H23" s="754"/>
      <c r="I23" s="278"/>
      <c r="J23" s="940"/>
      <c r="K23" s="940" t="s">
        <v>17</v>
      </c>
      <c r="L23" s="280"/>
      <c r="M23" s="1006"/>
      <c r="N23" s="1018" t="s">
        <v>70</v>
      </c>
      <c r="O23" s="1010"/>
      <c r="P23" s="1010"/>
      <c r="Q23" s="1010"/>
      <c r="R23" s="1010"/>
      <c r="S23" s="1010"/>
      <c r="T23" s="1010"/>
      <c r="U23" s="1010"/>
      <c r="V23" s="1010"/>
      <c r="W23" s="1010"/>
      <c r="X23" s="1010"/>
      <c r="Y23" s="1010"/>
      <c r="Z23" s="1010"/>
      <c r="AA23" s="1010"/>
      <c r="AB23" s="1010"/>
      <c r="AC23" s="1010"/>
      <c r="AD23" s="1010"/>
      <c r="AE23" s="1010"/>
      <c r="AF23" s="1010"/>
      <c r="AG23" s="1010"/>
      <c r="AH23" s="1010"/>
      <c r="AI23" s="1010"/>
      <c r="AJ23" s="1010"/>
      <c r="AK23" s="1010"/>
      <c r="AL23" s="1010"/>
      <c r="AM23" s="1010"/>
      <c r="AN23" s="1008"/>
      <c r="AO23" s="343"/>
      <c r="AP23" s="428" t="s">
        <v>115</v>
      </c>
    </row>
    <row s="661" customFormat="1" customHeight="1" ht="0.75">
      <c r="D24" s="753"/>
      <c r="E24" s="755"/>
      <c r="F24" s="756"/>
      <c r="G24" s="313"/>
      <c r="H24" s="314"/>
      <c r="I24" s="267"/>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5"/>
      <c r="AP24" s="292" t="s">
        <v>116</v>
      </c>
    </row>
    <row s="661" customFormat="1" customHeight="1" ht="0.75">
      <c r="D25" s="316"/>
      <c r="E25" s="317"/>
      <c r="F25" s="317"/>
      <c r="G25" s="317"/>
      <c r="H25" s="317"/>
      <c r="I25" s="26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8"/>
      <c r="AP25" s="292" t="s">
        <v>116</v>
      </c>
    </row>
    <row s="661" customFormat="1" customHeight="1" ht="12">
      <c r="D26" s="319"/>
      <c r="E26" s="319"/>
      <c r="F26" s="319"/>
      <c r="G26" s="319"/>
      <c r="H26" s="319"/>
      <c r="I26" s="267"/>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P26" s="292"/>
    </row>
    <row customHeight="1" ht="11.25">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row>
    <row r="35" customHeight="1" ht="11.25">
      <c r="AP35" s="353"/>
    </row>
    <row customHeight="1" ht="11.25">
      <c r="AP36" s="353"/>
    </row>
    <row customHeight="1" ht="11.25">
      <c r="AP37" s="353"/>
    </row>
    <row customHeight="1" ht="11.25">
      <c r="AP38" s="353"/>
    </row>
    <row customHeight="1" ht="11.25">
      <c r="AP39" s="353"/>
    </row>
    <row customHeight="1" ht="11.25">
      <c r="AP40" s="353"/>
    </row>
    <row customHeight="1" ht="11.25">
      <c r="AP41" s="353"/>
    </row>
    <row customHeight="1" ht="11.25">
      <c r="AP42" s="353"/>
    </row>
    <row customHeight="1" ht="11.25">
      <c r="AP43" s="353"/>
    </row>
    <row customHeight="1" ht="11.25">
      <c r="AP44" s="353"/>
    </row>
    <row customHeight="1" ht="11.25">
      <c r="AP45" s="353"/>
    </row>
    <row customHeight="1" ht="11.25">
      <c r="AP46" s="353"/>
    </row>
    <row customHeight="1" ht="11.25">
      <c r="AP47" s="353"/>
    </row>
    <row customHeight="1" ht="11.25">
      <c r="AP48" s="353"/>
    </row>
    <row customHeight="1" ht="11.25">
      <c r="AP49" s="353"/>
    </row>
    <row customHeight="1" ht="11.25">
      <c r="AP50" s="353"/>
    </row>
    <row customHeight="1" ht="11.25">
      <c r="AP51" s="353"/>
    </row>
    <row customHeight="1" ht="11.25">
      <c r="AP52" s="353"/>
    </row>
    <row customHeight="1" ht="11.25">
      <c r="AP53" s="353"/>
    </row>
    <row customHeight="1" ht="11.25">
      <c r="AP54" s="353"/>
    </row>
    <row customHeight="1" ht="11.25">
      <c r="AP55" s="353"/>
    </row>
    <row customHeight="1" ht="11.25">
      <c r="AP56" s="353"/>
    </row>
    <row customHeight="1" ht="11.25">
      <c r="AP57" s="353"/>
    </row>
    <row customHeight="1" ht="11.25">
      <c r="AP58" s="353"/>
    </row>
  </sheetData>
  <sheetProtection sort="0" autoFilter="0" insertRows="0" insertColumns="1" deleteRows="0" deleteColumns="0"/>
  <mergeCells count="98">
    <mergeCell ref="Q10:Q15"/>
    <mergeCell ref="S10:S14"/>
    <mergeCell ref="T15:AN15"/>
    <mergeCell ref="N16:AN16"/>
    <mergeCell ref="AJ10:AJ11"/>
    <mergeCell ref="AM11:AN11"/>
    <mergeCell ref="AG12:AN12"/>
    <mergeCell ref="AF10:AF11"/>
    <mergeCell ref="AG10:AG11"/>
    <mergeCell ref="AI10:AI11"/>
    <mergeCell ref="V10:V13"/>
    <mergeCell ref="Z13:AA13"/>
    <mergeCell ref="W14:AA14"/>
    <mergeCell ref="AC10:AC12"/>
    <mergeCell ref="T10:T14"/>
    <mergeCell ref="AD10:AD12"/>
    <mergeCell ref="J10:J16"/>
    <mergeCell ref="K10:K16"/>
    <mergeCell ref="M10:M15"/>
    <mergeCell ref="N10:N15"/>
    <mergeCell ref="P10:P15"/>
    <mergeCell ref="D10:D24"/>
    <mergeCell ref="E10:E24"/>
    <mergeCell ref="F10:F24"/>
    <mergeCell ref="G10:G16"/>
    <mergeCell ref="H10:H16"/>
    <mergeCell ref="AI7:AJ7"/>
    <mergeCell ref="AK7:AK8"/>
    <mergeCell ref="W10:W13"/>
    <mergeCell ref="Y10:Y12"/>
    <mergeCell ref="Z10:Z12"/>
    <mergeCell ref="AA10:AA12"/>
    <mergeCell ref="AK9:AM9"/>
    <mergeCell ref="AI6:AM6"/>
    <mergeCell ref="AN6:AN8"/>
    <mergeCell ref="J7:K7"/>
    <mergeCell ref="L7:L8"/>
    <mergeCell ref="M7:M8"/>
    <mergeCell ref="N7:N8"/>
    <mergeCell ref="P7:Q7"/>
    <mergeCell ref="R7:R8"/>
    <mergeCell ref="S7:S8"/>
    <mergeCell ref="T7:T8"/>
    <mergeCell ref="U7:U8"/>
    <mergeCell ref="V7:V8"/>
    <mergeCell ref="W7:W8"/>
    <mergeCell ref="AL7:AL8"/>
    <mergeCell ref="AM7:AM8"/>
    <mergeCell ref="Z7:Z8"/>
    <mergeCell ref="D4:H4"/>
    <mergeCell ref="D6:D8"/>
    <mergeCell ref="E6:E8"/>
    <mergeCell ref="F6:F8"/>
    <mergeCell ref="G6:G8"/>
    <mergeCell ref="H6:H8"/>
    <mergeCell ref="J6:N6"/>
    <mergeCell ref="P6:AA6"/>
    <mergeCell ref="AC6:AG6"/>
    <mergeCell ref="G9:H9"/>
    <mergeCell ref="L9:N9"/>
    <mergeCell ref="R9:T9"/>
    <mergeCell ref="U9:W9"/>
    <mergeCell ref="X9:Z9"/>
    <mergeCell ref="AE9:AG9"/>
    <mergeCell ref="X7:X8"/>
    <mergeCell ref="Y7:Y8"/>
    <mergeCell ref="AA7:AA8"/>
    <mergeCell ref="AC7:AD7"/>
    <mergeCell ref="AE7:AE8"/>
    <mergeCell ref="AF7:AF8"/>
    <mergeCell ref="AG7:AG8"/>
    <mergeCell ref="N17:N22"/>
    <mergeCell ref="P17:P22"/>
    <mergeCell ref="Q17:Q22"/>
    <mergeCell ref="S17:S21"/>
    <mergeCell ref="T17:T21"/>
    <mergeCell ref="V17:V20"/>
    <mergeCell ref="W17:W20"/>
    <mergeCell ref="G17:G23"/>
    <mergeCell ref="H17:H23"/>
    <mergeCell ref="J17:J23"/>
    <mergeCell ref="K17:K23"/>
    <mergeCell ref="M17:M22"/>
    <mergeCell ref="Y17:Y19"/>
    <mergeCell ref="Z17:Z19"/>
    <mergeCell ref="Z20:AA20"/>
    <mergeCell ref="W21:AA21"/>
    <mergeCell ref="T22:AN22"/>
    <mergeCell ref="N23:AN23"/>
    <mergeCell ref="AA17:AA19"/>
    <mergeCell ref="AC17:AC19"/>
    <mergeCell ref="AD17:AD19"/>
    <mergeCell ref="AF17:AF18"/>
    <mergeCell ref="AG17:AG18"/>
    <mergeCell ref="AI17:AI18"/>
    <mergeCell ref="AJ17:AJ18"/>
    <mergeCell ref="AM18:AN18"/>
    <mergeCell ref="AG19:AN19"/>
  </mergeCells>
  <dataValidations count="13">
    <dataValidation type="textLength" operator="lessThanOrEqual" allowBlank="1" showInputMessage="1" showErrorMessage="1" errorTitle="Ошибка" error="Допускается ввод не более 900 символов!" sqref="N13:N15 AN10 N10 N11:N12">
      <formula1>900</formula1>
    </dataValidation>
    <dataValidation type="list" allowBlank="1" showInputMessage="1" showErrorMessage="1" errorTitle="Ошибка" error="Выберите значение из списка" prompt="Выберите значение из списка" sqref="AM10">
      <formula1>list_classTKO</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G10:AH10">
      <formula1>list_typeTKO</formula1>
    </dataValidation>
    <dataValidation type="textLength" operator="lessThanOrEqual" allowBlank="1" showInputMessage="1" showErrorMessage="1" errorTitle="Ошибка" error="Допускается ввод не более 900 символов!" sqref="N17">
      <formula1>900</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G17">
      <formula1>list_typeTKO</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H17">
      <formula1>list_typeTKO</formula1>
    </dataValidation>
    <dataValidation type="list" allowBlank="1" showInputMessage="1" showErrorMessage="1" errorTitle="Ошибка" error="Выберите значение из списка" prompt="Выберите значение из списка" sqref="AM17">
      <formula1>list_classTKO</formula1>
    </dataValidation>
    <dataValidation type="textLength" operator="lessThanOrEqual" allowBlank="1" showInputMessage="1" showErrorMessage="1" errorTitle="Ошибка" error="Допускается ввод не более 900 символов!" sqref="AN17">
      <formula1>900</formula1>
    </dataValidation>
    <dataValidation type="textLength" operator="lessThanOrEqual" allowBlank="1" showInputMessage="1" showErrorMessage="1" errorTitle="Ошибка" error="Допускается ввод не более 900 символов!" sqref="N18">
      <formula1>900</formula1>
    </dataValidation>
    <dataValidation type="textLength" operator="lessThanOrEqual" allowBlank="1" showInputMessage="1" showErrorMessage="1" errorTitle="Ошибка" error="Допускается ввод не более 900 символов!" sqref="N19">
      <formula1>900</formula1>
    </dataValidation>
    <dataValidation type="textLength" operator="lessThanOrEqual" allowBlank="1" showInputMessage="1" showErrorMessage="1" errorTitle="Ошибка" error="Допускается ввод не более 900 символов!" sqref="N20">
      <formula1>900</formula1>
    </dataValidation>
    <dataValidation type="textLength" operator="lessThanOrEqual" allowBlank="1" showInputMessage="1" showErrorMessage="1" errorTitle="Ошибка" error="Допускается ввод не более 900 символов!" sqref="N21">
      <formula1>900</formula1>
    </dataValidation>
    <dataValidation type="textLength" operator="lessThanOrEqual" allowBlank="1" showInputMessage="1" showErrorMessage="1" errorTitle="Ошибка" error="Допускается ввод не более 900 символов!" sqref="N22">
      <formula1>900</formula1>
    </dataValidation>
  </dataValidation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FAD346-DD78-79DF-2AC3-0.DFCC32EA}" mc:Ignorable="x14ac xr xr2 xr3">
  <sheetPr>
    <tabColor rgb="FFFFCC99"/>
  </sheetPr>
  <dimension ref="A1:BH39"/>
  <sheetViews>
    <sheetView topLeftCell="A1" showGridLines="0" workbookViewId="0">
      <selection activeCell="BA17" sqref="BA17:BE21"/>
    </sheetView>
  </sheetViews>
  <sheetFormatPr defaultColWidth="9.140625" customHeight="1" defaultRowHeight="11.25"/>
  <cols>
    <col min="1" max="2" style="658" width="9.140625" hidden="1"/>
    <col min="3" max="3" style="658" width="3.7109375" customWidth="1"/>
    <col min="4" max="4" style="658" width="5.7109375" customWidth="1"/>
    <col min="5" max="5" style="658" width="17.28125" customWidth="1"/>
    <col min="6" max="6" style="658" width="35.7109375" customWidth="1"/>
    <col min="7" max="7" style="658" width="11.140625" customWidth="1"/>
    <col min="8" max="8" style="658" width="9.7109375" hidden="1" customWidth="1"/>
    <col min="9" max="9" style="658" width="13.7109375" customWidth="1"/>
    <col min="10" max="10" style="658" width="9.7109375" customWidth="1"/>
    <col min="11" max="11" style="658" width="13.7109375" customWidth="1"/>
    <col min="12" max="12" style="658" width="17.7109375" customWidth="1"/>
    <col min="13" max="13" style="658" width="9.7109375" customWidth="1"/>
    <col min="14" max="14" style="658" width="13.7109375" customWidth="1"/>
    <col min="15" max="15" style="658" width="5.7109375" customWidth="1"/>
    <col min="16" max="16" style="658" width="13.7109375" customWidth="1"/>
    <col min="17" max="17" style="658" width="17.7109375" customWidth="1"/>
    <col min="18" max="18" style="658" width="9.7109375" customWidth="1"/>
    <col min="19" max="19" style="658" width="13.7109375" customWidth="1"/>
    <col min="20" max="20" style="658" width="5.7109375" customWidth="1"/>
    <col min="21" max="21" style="658" width="13.7109375" customWidth="1"/>
    <col min="22" max="22" style="658" width="17.7109375" customWidth="1"/>
    <col min="23" max="23" style="658" width="9.7109375" customWidth="1"/>
    <col min="24" max="24" style="658" width="13.7109375" customWidth="1"/>
    <col min="25" max="25" style="658" width="5.7109375" customWidth="1"/>
    <col min="26" max="26" style="658" width="13.7109375" customWidth="1"/>
    <col min="27" max="27" style="658" width="17.7109375" customWidth="1"/>
    <col min="28" max="28" style="658" width="9.7109375" customWidth="1"/>
    <col min="29" max="29" style="658" width="13.7109375" customWidth="1"/>
    <col min="30" max="30" style="658" width="5.7109375" customWidth="1"/>
    <col min="31" max="31" style="658" width="13.7109375" customWidth="1"/>
    <col min="32" max="32" style="658" width="17.7109375" customWidth="1"/>
    <col min="33" max="33" style="658" width="9.7109375" customWidth="1"/>
    <col min="34" max="34" style="658" width="13.7109375" customWidth="1"/>
    <col min="35" max="35" style="658" width="5.7109375" customWidth="1"/>
    <col min="36" max="36" style="658" width="13.7109375" customWidth="1"/>
    <col min="37" max="37" style="658" width="17.7109375" customWidth="1"/>
    <col min="38" max="38" style="658" width="9.7109375" customWidth="1"/>
    <col min="39" max="39" style="658" width="13.7109375" customWidth="1"/>
    <col min="40" max="40" style="658" width="5.7109375" customWidth="1"/>
    <col min="41" max="41" style="658" width="13.7109375" customWidth="1"/>
    <col min="42" max="42" style="658" width="17.7109375" customWidth="1"/>
    <col min="43" max="43" style="658" width="9.7109375" customWidth="1"/>
    <col min="44" max="44" style="658" width="13.7109375" customWidth="1"/>
    <col min="45" max="45" style="658" width="5.7109375" customWidth="1"/>
    <col min="46" max="46" style="658" width="13.7109375" customWidth="1"/>
    <col min="47" max="47" style="658" width="17.7109375" customWidth="1"/>
    <col min="48" max="48" style="658" width="9.7109375" customWidth="1"/>
    <col min="49" max="49" style="658" width="13.7109375" customWidth="1"/>
    <col min="50" max="50" style="658" width="5.7109375" customWidth="1"/>
    <col min="51" max="51" style="658" width="13.7109375" customWidth="1"/>
    <col min="52" max="52" style="658" width="17.7109375" customWidth="1"/>
    <col min="53" max="53" style="658" width="9.7109375" customWidth="1"/>
    <col min="54" max="54" style="658" width="13.7109375" customWidth="1"/>
    <col min="55" max="55" style="658" width="5.7109375" customWidth="1"/>
    <col min="56" max="56" style="658" width="13.7109375" customWidth="1"/>
    <col min="57" max="57" style="658" width="17.7109375" customWidth="1"/>
    <col min="58" max="58" style="658" width="5.8515625" customWidth="1"/>
    <col min="59" max="59" style="658" width="115.7109375" customWidth="1"/>
    <col min="60" max="60" style="658" width="9.140625"/>
  </cols>
  <sheetData>
    <row s="154" customFormat="1" customHeight="1" ht="22.5" hidden="1">
      <c r="H1" s="823" t="s">
        <v>125</v>
      </c>
      <c r="I1" s="823"/>
      <c r="J1" s="823"/>
      <c r="K1" s="823"/>
      <c r="L1" s="823"/>
      <c r="M1" s="823" t="s">
        <v>125</v>
      </c>
      <c r="N1" s="823"/>
      <c r="O1" s="823"/>
      <c r="P1" s="823"/>
      <c r="Q1" s="823"/>
      <c r="R1" s="823" t="s">
        <v>125</v>
      </c>
      <c r="S1" s="823"/>
      <c r="T1" s="823"/>
      <c r="U1" s="823"/>
      <c r="V1" s="823"/>
      <c r="W1" s="823" t="s">
        <v>125</v>
      </c>
      <c r="X1" s="823"/>
      <c r="Y1" s="823"/>
      <c r="Z1" s="823"/>
      <c r="AA1" s="823"/>
      <c r="AB1" s="823" t="s">
        <v>125</v>
      </c>
      <c r="AC1" s="823"/>
      <c r="AD1" s="823"/>
      <c r="AE1" s="823"/>
      <c r="AF1" s="823"/>
      <c r="AG1" s="823" t="s">
        <v>125</v>
      </c>
      <c r="AH1" s="823"/>
      <c r="AI1" s="823"/>
      <c r="AJ1" s="823"/>
      <c r="AK1" s="823"/>
      <c r="AL1" s="823" t="s">
        <v>125</v>
      </c>
      <c r="AM1" s="823"/>
      <c r="AN1" s="823"/>
      <c r="AO1" s="823"/>
      <c r="AP1" s="823"/>
      <c r="AQ1" s="823" t="s">
        <v>125</v>
      </c>
      <c r="AR1" s="823"/>
      <c r="AS1" s="823"/>
      <c r="AT1" s="823"/>
      <c r="AU1" s="823"/>
      <c r="AV1" s="823" t="s">
        <v>125</v>
      </c>
      <c r="AW1" s="823"/>
      <c r="AX1" s="823"/>
      <c r="AY1" s="823"/>
      <c r="AZ1" s="823"/>
      <c r="BA1" s="823" t="s">
        <v>125</v>
      </c>
      <c r="BB1" s="823"/>
      <c r="BC1" s="823"/>
      <c r="BD1" s="823"/>
      <c r="BE1" s="823"/>
      <c r="BG1" s="450">
        <f>INDIRECT(ADDRESS(ROW(),COLUMN()-6))+1</f>
        <v>6</v>
      </c>
    </row>
    <row s="154" customFormat="1" customHeight="1" ht="11.25" hidden="1">
      <c r="H2" s="239">
        <v>0</v>
      </c>
      <c r="I2" s="195">
        <f>H2+1</f>
        <v>1</v>
      </c>
      <c r="J2" s="195">
        <f>I2+1</f>
        <v>2</v>
      </c>
      <c r="K2" s="195"/>
      <c r="L2" s="195">
        <f>J2+1</f>
        <v>3</v>
      </c>
      <c r="M2" s="239">
        <v>0</v>
      </c>
      <c r="N2" s="823">
        <f>M2+1</f>
        <v>1</v>
      </c>
      <c r="O2" s="823">
        <f>N2+1</f>
        <v>2</v>
      </c>
      <c r="P2" s="823"/>
      <c r="Q2" s="823">
        <f>O2+1</f>
        <v>3</v>
      </c>
      <c r="R2" s="239">
        <v>0</v>
      </c>
      <c r="S2" s="823">
        <f>R2+1</f>
        <v>1</v>
      </c>
      <c r="T2" s="823">
        <f>S2+1</f>
        <v>2</v>
      </c>
      <c r="U2" s="823"/>
      <c r="V2" s="823">
        <f>T2+1</f>
        <v>3</v>
      </c>
      <c r="W2" s="239">
        <v>0</v>
      </c>
      <c r="X2" s="823">
        <f>W2+1</f>
        <v>1</v>
      </c>
      <c r="Y2" s="823">
        <f>X2+1</f>
        <v>2</v>
      </c>
      <c r="Z2" s="823"/>
      <c r="AA2" s="823">
        <f>Y2+1</f>
        <v>3</v>
      </c>
      <c r="AB2" s="239">
        <v>0</v>
      </c>
      <c r="AC2" s="823">
        <f>AB2+1</f>
        <v>1</v>
      </c>
      <c r="AD2" s="823">
        <f>AC2+1</f>
        <v>2</v>
      </c>
      <c r="AE2" s="823"/>
      <c r="AF2" s="823">
        <f>AD2+1</f>
        <v>3</v>
      </c>
      <c r="AG2" s="239">
        <v>0</v>
      </c>
      <c r="AH2" s="823">
        <f>AG2+1</f>
        <v>1</v>
      </c>
      <c r="AI2" s="823">
        <f>AH2+1</f>
        <v>2</v>
      </c>
      <c r="AJ2" s="823"/>
      <c r="AK2" s="823">
        <f>AI2+1</f>
        <v>3</v>
      </c>
      <c r="AL2" s="239">
        <v>0</v>
      </c>
      <c r="AM2" s="823">
        <f>AL2+1</f>
        <v>1</v>
      </c>
      <c r="AN2" s="823">
        <f>AM2+1</f>
        <v>2</v>
      </c>
      <c r="AO2" s="823"/>
      <c r="AP2" s="823">
        <f>AN2+1</f>
        <v>3</v>
      </c>
      <c r="AQ2" s="239">
        <v>0</v>
      </c>
      <c r="AR2" s="823">
        <f>AQ2+1</f>
        <v>1</v>
      </c>
      <c r="AS2" s="823">
        <f>AR2+1</f>
        <v>2</v>
      </c>
      <c r="AT2" s="823"/>
      <c r="AU2" s="823">
        <f>AS2+1</f>
        <v>3</v>
      </c>
      <c r="AV2" s="239">
        <v>0</v>
      </c>
      <c r="AW2" s="823">
        <f>AV2+1</f>
        <v>1</v>
      </c>
      <c r="AX2" s="823">
        <f>AW2+1</f>
        <v>2</v>
      </c>
      <c r="AY2" s="823"/>
      <c r="AZ2" s="823">
        <f>AX2+1</f>
        <v>3</v>
      </c>
      <c r="BA2" s="239">
        <v>0</v>
      </c>
      <c r="BB2" s="823">
        <f>BA2+1</f>
        <v>1</v>
      </c>
      <c r="BC2" s="823">
        <f>BB2+1</f>
        <v>2</v>
      </c>
      <c r="BD2" s="823"/>
      <c r="BE2" s="823">
        <f>BC2+1</f>
        <v>3</v>
      </c>
    </row>
    <row s="428" customFormat="1" customHeight="1" ht="5.25">
      <c r="H3" s="428" t="s">
        <v>126</v>
      </c>
      <c r="I3" s="292" t="s">
        <v>127</v>
      </c>
      <c r="J3" s="428" t="s">
        <v>128</v>
      </c>
      <c r="K3" s="292" t="s">
        <v>129</v>
      </c>
      <c r="M3" s="428" t="s">
        <v>126</v>
      </c>
      <c r="N3" s="428" t="s">
        <v>127</v>
      </c>
      <c r="O3" s="428" t="s">
        <v>128</v>
      </c>
      <c r="P3" s="428" t="s">
        <v>129</v>
      </c>
      <c r="Q3" s="428"/>
      <c r="R3" s="428" t="s">
        <v>126</v>
      </c>
      <c r="S3" s="428" t="s">
        <v>127</v>
      </c>
      <c r="T3" s="428" t="s">
        <v>128</v>
      </c>
      <c r="U3" s="428" t="s">
        <v>129</v>
      </c>
      <c r="V3" s="428"/>
      <c r="W3" s="428" t="s">
        <v>126</v>
      </c>
      <c r="X3" s="428" t="s">
        <v>127</v>
      </c>
      <c r="Y3" s="428" t="s">
        <v>128</v>
      </c>
      <c r="Z3" s="428" t="s">
        <v>129</v>
      </c>
      <c r="AA3" s="428"/>
      <c r="AB3" s="428" t="s">
        <v>126</v>
      </c>
      <c r="AC3" s="428" t="s">
        <v>127</v>
      </c>
      <c r="AD3" s="428" t="s">
        <v>128</v>
      </c>
      <c r="AE3" s="428" t="s">
        <v>129</v>
      </c>
      <c r="AF3" s="428"/>
      <c r="AG3" s="428" t="s">
        <v>126</v>
      </c>
      <c r="AH3" s="428" t="s">
        <v>127</v>
      </c>
      <c r="AI3" s="428" t="s">
        <v>128</v>
      </c>
      <c r="AJ3" s="428" t="s">
        <v>129</v>
      </c>
      <c r="AK3" s="428"/>
      <c r="AL3" s="428" t="s">
        <v>126</v>
      </c>
      <c r="AM3" s="428" t="s">
        <v>127</v>
      </c>
      <c r="AN3" s="428" t="s">
        <v>128</v>
      </c>
      <c r="AO3" s="428" t="s">
        <v>129</v>
      </c>
      <c r="AP3" s="428"/>
      <c r="AQ3" s="428" t="s">
        <v>126</v>
      </c>
      <c r="AR3" s="428" t="s">
        <v>127</v>
      </c>
      <c r="AS3" s="428" t="s">
        <v>128</v>
      </c>
      <c r="AT3" s="428" t="s">
        <v>129</v>
      </c>
      <c r="AU3" s="428"/>
      <c r="AV3" s="428" t="s">
        <v>126</v>
      </c>
      <c r="AW3" s="428" t="s">
        <v>127</v>
      </c>
      <c r="AX3" s="428" t="s">
        <v>128</v>
      </c>
      <c r="AY3" s="428" t="s">
        <v>129</v>
      </c>
      <c r="AZ3" s="428"/>
      <c r="BA3" s="428" t="s">
        <v>126</v>
      </c>
      <c r="BB3" s="428" t="s">
        <v>127</v>
      </c>
      <c r="BC3" s="428" t="s">
        <v>128</v>
      </c>
      <c r="BD3" s="428" t="s">
        <v>129</v>
      </c>
      <c r="BE3" s="428"/>
    </row>
    <row s="589" customFormat="1" customHeight="1" ht="26.25">
      <c r="A4" s="286"/>
      <c r="B4" s="285"/>
      <c r="C4" s="287"/>
      <c r="D4" s="821" t="s">
        <v>599</v>
      </c>
      <c r="E4" s="821"/>
      <c r="F4" s="821"/>
      <c r="G4" s="821"/>
      <c r="H4" s="238"/>
      <c r="M4" s="238"/>
      <c r="N4" s="589"/>
      <c r="O4" s="589"/>
      <c r="P4" s="589"/>
      <c r="Q4" s="589"/>
      <c r="R4" s="238"/>
      <c r="S4" s="589"/>
      <c r="T4" s="589"/>
      <c r="U4" s="589"/>
      <c r="V4" s="589"/>
      <c r="W4" s="238"/>
      <c r="X4" s="589"/>
      <c r="Y4" s="589"/>
      <c r="Z4" s="589"/>
      <c r="AA4" s="589"/>
      <c r="AB4" s="238"/>
      <c r="AC4" s="589"/>
      <c r="AD4" s="589"/>
      <c r="AE4" s="589"/>
      <c r="AF4" s="589"/>
      <c r="AG4" s="238"/>
      <c r="AH4" s="589"/>
      <c r="AI4" s="589"/>
      <c r="AJ4" s="589"/>
      <c r="AK4" s="589"/>
      <c r="AL4" s="238"/>
      <c r="AM4" s="589"/>
      <c r="AN4" s="589"/>
      <c r="AO4" s="589"/>
      <c r="AP4" s="589"/>
      <c r="AQ4" s="238"/>
      <c r="AR4" s="589"/>
      <c r="AS4" s="589"/>
      <c r="AT4" s="589"/>
      <c r="AU4" s="589"/>
      <c r="AV4" s="238"/>
      <c r="AW4" s="589"/>
      <c r="AX4" s="589"/>
      <c r="AY4" s="589"/>
      <c r="AZ4" s="589"/>
      <c r="BA4" s="238"/>
      <c r="BB4" s="589"/>
      <c r="BC4" s="589"/>
      <c r="BD4" s="589"/>
      <c r="BE4" s="589"/>
      <c r="BF4" s="293"/>
    </row>
    <row customHeight="1" ht="15">
      <c r="D5" s="822"/>
      <c r="E5" s="822"/>
      <c r="F5" s="367"/>
      <c r="G5" s="367"/>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300"/>
    </row>
    <row customHeight="1" ht="14.25">
      <c r="D6" s="775" t="s">
        <v>118</v>
      </c>
      <c r="E6" s="775"/>
      <c r="F6" s="775"/>
      <c r="G6" s="775"/>
      <c r="H6" s="775"/>
      <c r="I6" s="775"/>
      <c r="J6" s="775"/>
      <c r="K6" s="775"/>
      <c r="L6" s="775"/>
      <c r="M6" s="775" t="s">
        <v>118</v>
      </c>
      <c r="N6" s="775"/>
      <c r="O6" s="775"/>
      <c r="P6" s="775"/>
      <c r="Q6" s="775"/>
      <c r="R6" s="775" t="s">
        <v>118</v>
      </c>
      <c r="S6" s="775"/>
      <c r="T6" s="775"/>
      <c r="U6" s="775"/>
      <c r="V6" s="775"/>
      <c r="W6" s="775" t="s">
        <v>118</v>
      </c>
      <c r="X6" s="775"/>
      <c r="Y6" s="775"/>
      <c r="Z6" s="775"/>
      <c r="AA6" s="775"/>
      <c r="AB6" s="775" t="s">
        <v>118</v>
      </c>
      <c r="AC6" s="775"/>
      <c r="AD6" s="775"/>
      <c r="AE6" s="775"/>
      <c r="AF6" s="775"/>
      <c r="AG6" s="775" t="s">
        <v>118</v>
      </c>
      <c r="AH6" s="775"/>
      <c r="AI6" s="775"/>
      <c r="AJ6" s="775"/>
      <c r="AK6" s="775"/>
      <c r="AL6" s="775" t="s">
        <v>118</v>
      </c>
      <c r="AM6" s="775"/>
      <c r="AN6" s="775"/>
      <c r="AO6" s="775"/>
      <c r="AP6" s="775"/>
      <c r="AQ6" s="775" t="s">
        <v>118</v>
      </c>
      <c r="AR6" s="775"/>
      <c r="AS6" s="775"/>
      <c r="AT6" s="775"/>
      <c r="AU6" s="775"/>
      <c r="AV6" s="775" t="s">
        <v>118</v>
      </c>
      <c r="AW6" s="775"/>
      <c r="AX6" s="775"/>
      <c r="AY6" s="775"/>
      <c r="AZ6" s="775"/>
      <c r="BA6" s="775" t="s">
        <v>118</v>
      </c>
      <c r="BB6" s="775"/>
      <c r="BC6" s="775"/>
      <c r="BD6" s="775"/>
      <c r="BE6" s="775"/>
      <c r="BF6" s="775"/>
      <c r="BG6" s="877"/>
      <c r="BH6" s="429"/>
    </row>
    <row customHeight="1" ht="14.25">
      <c r="D7" s="775" t="s">
        <v>61</v>
      </c>
      <c r="E7" s="775" t="s">
        <v>132</v>
      </c>
      <c r="F7" s="775"/>
      <c r="G7" s="775" t="s">
        <v>133</v>
      </c>
      <c r="H7" s="728" t="s">
        <v>600</v>
      </c>
      <c r="I7" s="728"/>
      <c r="J7" s="728"/>
      <c r="K7" s="728"/>
      <c r="L7" s="728"/>
      <c r="M7" s="728" t="s">
        <v>134</v>
      </c>
      <c r="N7" s="728"/>
      <c r="O7" s="728"/>
      <c r="P7" s="728"/>
      <c r="Q7" s="728"/>
      <c r="R7" s="728" t="s">
        <v>134</v>
      </c>
      <c r="S7" s="728"/>
      <c r="T7" s="728"/>
      <c r="U7" s="728"/>
      <c r="V7" s="728"/>
      <c r="W7" s="728" t="s">
        <v>134</v>
      </c>
      <c r="X7" s="728"/>
      <c r="Y7" s="728"/>
      <c r="Z7" s="728"/>
      <c r="AA7" s="728"/>
      <c r="AB7" s="728" t="s">
        <v>134</v>
      </c>
      <c r="AC7" s="728"/>
      <c r="AD7" s="728"/>
      <c r="AE7" s="728"/>
      <c r="AF7" s="728"/>
      <c r="AG7" s="728" t="s">
        <v>134</v>
      </c>
      <c r="AH7" s="728"/>
      <c r="AI7" s="728"/>
      <c r="AJ7" s="728"/>
      <c r="AK7" s="728"/>
      <c r="AL7" s="728" t="s">
        <v>134</v>
      </c>
      <c r="AM7" s="728"/>
      <c r="AN7" s="728"/>
      <c r="AO7" s="728"/>
      <c r="AP7" s="728"/>
      <c r="AQ7" s="728" t="s">
        <v>134</v>
      </c>
      <c r="AR7" s="728"/>
      <c r="AS7" s="728"/>
      <c r="AT7" s="728"/>
      <c r="AU7" s="728"/>
      <c r="AV7" s="728" t="s">
        <v>134</v>
      </c>
      <c r="AW7" s="728"/>
      <c r="AX7" s="728"/>
      <c r="AY7" s="728"/>
      <c r="AZ7" s="728"/>
      <c r="BA7" s="728" t="s">
        <v>134</v>
      </c>
      <c r="BB7" s="728"/>
      <c r="BC7" s="728"/>
      <c r="BD7" s="728"/>
      <c r="BE7" s="728"/>
      <c r="BF7" s="793" t="s">
        <v>135</v>
      </c>
      <c r="BG7" s="877"/>
      <c r="BH7" s="429"/>
    </row>
    <row customHeight="1" ht="24.75">
      <c r="D8" s="775"/>
      <c r="E8" s="787" t="s">
        <v>136</v>
      </c>
      <c r="F8" s="787" t="s">
        <v>137</v>
      </c>
      <c r="G8" s="775"/>
      <c r="H8" s="787" t="s">
        <v>601</v>
      </c>
      <c r="I8" s="738" t="s">
        <v>139</v>
      </c>
      <c r="J8" s="789"/>
      <c r="K8" s="790"/>
      <c r="L8" s="832" t="s">
        <v>168</v>
      </c>
      <c r="M8" s="787" t="s">
        <v>138</v>
      </c>
      <c r="N8" s="738" t="s">
        <v>139</v>
      </c>
      <c r="O8" s="789"/>
      <c r="P8" s="790"/>
      <c r="Q8" s="832" t="s">
        <v>168</v>
      </c>
      <c r="R8" s="787" t="s">
        <v>138</v>
      </c>
      <c r="S8" s="738" t="s">
        <v>139</v>
      </c>
      <c r="T8" s="789"/>
      <c r="U8" s="790"/>
      <c r="V8" s="832" t="s">
        <v>168</v>
      </c>
      <c r="W8" s="787" t="s">
        <v>138</v>
      </c>
      <c r="X8" s="738" t="s">
        <v>139</v>
      </c>
      <c r="Y8" s="789"/>
      <c r="Z8" s="790"/>
      <c r="AA8" s="832" t="s">
        <v>168</v>
      </c>
      <c r="AB8" s="787" t="s">
        <v>138</v>
      </c>
      <c r="AC8" s="738" t="s">
        <v>139</v>
      </c>
      <c r="AD8" s="789"/>
      <c r="AE8" s="790"/>
      <c r="AF8" s="832" t="s">
        <v>168</v>
      </c>
      <c r="AG8" s="787" t="s">
        <v>138</v>
      </c>
      <c r="AH8" s="738" t="s">
        <v>139</v>
      </c>
      <c r="AI8" s="789"/>
      <c r="AJ8" s="790"/>
      <c r="AK8" s="832" t="s">
        <v>168</v>
      </c>
      <c r="AL8" s="787" t="s">
        <v>138</v>
      </c>
      <c r="AM8" s="738" t="s">
        <v>139</v>
      </c>
      <c r="AN8" s="789"/>
      <c r="AO8" s="790"/>
      <c r="AP8" s="832" t="s">
        <v>168</v>
      </c>
      <c r="AQ8" s="787" t="s">
        <v>138</v>
      </c>
      <c r="AR8" s="738" t="s">
        <v>139</v>
      </c>
      <c r="AS8" s="789"/>
      <c r="AT8" s="790"/>
      <c r="AU8" s="832" t="s">
        <v>168</v>
      </c>
      <c r="AV8" s="787" t="s">
        <v>138</v>
      </c>
      <c r="AW8" s="738" t="s">
        <v>139</v>
      </c>
      <c r="AX8" s="789"/>
      <c r="AY8" s="790"/>
      <c r="AZ8" s="832" t="s">
        <v>168</v>
      </c>
      <c r="BA8" s="787" t="s">
        <v>138</v>
      </c>
      <c r="BB8" s="738" t="s">
        <v>139</v>
      </c>
      <c r="BC8" s="789"/>
      <c r="BD8" s="790"/>
      <c r="BE8" s="832" t="s">
        <v>168</v>
      </c>
      <c r="BF8" s="793"/>
      <c r="BG8" s="877"/>
      <c r="BH8" s="429"/>
    </row>
    <row customHeight="1" ht="24.75">
      <c r="D9" s="775"/>
      <c r="E9" s="788"/>
      <c r="F9" s="788"/>
      <c r="G9" s="775"/>
      <c r="H9" s="788"/>
      <c r="I9" s="322" t="s">
        <v>141</v>
      </c>
      <c r="J9" s="791" t="s">
        <v>142</v>
      </c>
      <c r="K9" s="792"/>
      <c r="L9" s="833"/>
      <c r="M9" s="788"/>
      <c r="N9" s="792" t="s">
        <v>141</v>
      </c>
      <c r="O9" s="792" t="s">
        <v>142</v>
      </c>
      <c r="P9" s="792"/>
      <c r="Q9" s="833"/>
      <c r="R9" s="788"/>
      <c r="S9" s="792" t="s">
        <v>141</v>
      </c>
      <c r="T9" s="792" t="s">
        <v>142</v>
      </c>
      <c r="U9" s="792"/>
      <c r="V9" s="833"/>
      <c r="W9" s="788"/>
      <c r="X9" s="792" t="s">
        <v>141</v>
      </c>
      <c r="Y9" s="792" t="s">
        <v>142</v>
      </c>
      <c r="Z9" s="792"/>
      <c r="AA9" s="833"/>
      <c r="AB9" s="788"/>
      <c r="AC9" s="792" t="s">
        <v>141</v>
      </c>
      <c r="AD9" s="792" t="s">
        <v>142</v>
      </c>
      <c r="AE9" s="792"/>
      <c r="AF9" s="833"/>
      <c r="AG9" s="788"/>
      <c r="AH9" s="792" t="s">
        <v>141</v>
      </c>
      <c r="AI9" s="792" t="s">
        <v>142</v>
      </c>
      <c r="AJ9" s="792"/>
      <c r="AK9" s="833"/>
      <c r="AL9" s="788"/>
      <c r="AM9" s="792" t="s">
        <v>141</v>
      </c>
      <c r="AN9" s="792" t="s">
        <v>142</v>
      </c>
      <c r="AO9" s="792"/>
      <c r="AP9" s="833"/>
      <c r="AQ9" s="788"/>
      <c r="AR9" s="792" t="s">
        <v>141</v>
      </c>
      <c r="AS9" s="792" t="s">
        <v>142</v>
      </c>
      <c r="AT9" s="792"/>
      <c r="AU9" s="833"/>
      <c r="AV9" s="788"/>
      <c r="AW9" s="792" t="s">
        <v>141</v>
      </c>
      <c r="AX9" s="792" t="s">
        <v>142</v>
      </c>
      <c r="AY9" s="792"/>
      <c r="AZ9" s="833"/>
      <c r="BA9" s="788"/>
      <c r="BB9" s="792" t="s">
        <v>141</v>
      </c>
      <c r="BC9" s="792" t="s">
        <v>142</v>
      </c>
      <c r="BD9" s="792"/>
      <c r="BE9" s="833"/>
      <c r="BF9" s="793"/>
      <c r="BG9" s="877"/>
    </row>
    <row customHeight="1" ht="11.25">
      <c r="D10" s="354" t="s">
        <v>66</v>
      </c>
      <c r="E10" s="354" t="s">
        <v>67</v>
      </c>
      <c r="F10" s="354" t="s">
        <v>68</v>
      </c>
      <c r="G10" s="354" t="s">
        <v>69</v>
      </c>
      <c r="H10" s="612" t="str">
        <f>H1&amp;"."&amp;H2</f>
        <v>5.0</v>
      </c>
      <c r="I10" s="612" t="str">
        <f>H1&amp;"."&amp;I2</f>
        <v>5.1</v>
      </c>
      <c r="J10" s="794" t="str">
        <f>H1&amp;"."&amp;J2</f>
        <v>5.2</v>
      </c>
      <c r="K10" s="794"/>
      <c r="L10" s="356" t="str">
        <f>H1&amp;"."&amp;L2</f>
        <v>5.3</v>
      </c>
      <c r="M10" s="612" t="str">
        <f>M1&amp;"."&amp;M2</f>
        <v>5.0</v>
      </c>
      <c r="N10" s="612" t="str">
        <f>M1&amp;"."&amp;N2</f>
        <v>5.1</v>
      </c>
      <c r="O10" s="794" t="str">
        <f>M1&amp;"."&amp;O2</f>
        <v>5.2</v>
      </c>
      <c r="P10" s="794"/>
      <c r="Q10" s="794" t="str">
        <f>M1&amp;"."&amp;Q2</f>
        <v>5.3</v>
      </c>
      <c r="R10" s="612" t="str">
        <f>R1&amp;"."&amp;R2</f>
        <v>5.0</v>
      </c>
      <c r="S10" s="612" t="str">
        <f>R1&amp;"."&amp;S2</f>
        <v>5.1</v>
      </c>
      <c r="T10" s="794" t="str">
        <f>R1&amp;"."&amp;T2</f>
        <v>5.2</v>
      </c>
      <c r="U10" s="794"/>
      <c r="V10" s="794" t="str">
        <f>R1&amp;"."&amp;V2</f>
        <v>5.3</v>
      </c>
      <c r="W10" s="612" t="str">
        <f>W1&amp;"."&amp;W2</f>
        <v>5.0</v>
      </c>
      <c r="X10" s="612" t="str">
        <f>W1&amp;"."&amp;X2</f>
        <v>5.1</v>
      </c>
      <c r="Y10" s="794" t="str">
        <f>W1&amp;"."&amp;Y2</f>
        <v>5.2</v>
      </c>
      <c r="Z10" s="794"/>
      <c r="AA10" s="794" t="str">
        <f>W1&amp;"."&amp;AA2</f>
        <v>5.3</v>
      </c>
      <c r="AB10" s="612" t="str">
        <f>AB1&amp;"."&amp;AB2</f>
        <v>5.0</v>
      </c>
      <c r="AC10" s="612" t="str">
        <f>AB1&amp;"."&amp;AC2</f>
        <v>5.1</v>
      </c>
      <c r="AD10" s="794" t="str">
        <f>AB1&amp;"."&amp;AD2</f>
        <v>5.2</v>
      </c>
      <c r="AE10" s="794"/>
      <c r="AF10" s="794" t="str">
        <f>AB1&amp;"."&amp;AF2</f>
        <v>5.3</v>
      </c>
      <c r="AG10" s="612" t="str">
        <f>AG1&amp;"."&amp;AG2</f>
        <v>5.0</v>
      </c>
      <c r="AH10" s="612" t="str">
        <f>AG1&amp;"."&amp;AH2</f>
        <v>5.1</v>
      </c>
      <c r="AI10" s="794" t="str">
        <f>AG1&amp;"."&amp;AI2</f>
        <v>5.2</v>
      </c>
      <c r="AJ10" s="794"/>
      <c r="AK10" s="794" t="str">
        <f>AG1&amp;"."&amp;AK2</f>
        <v>5.3</v>
      </c>
      <c r="AL10" s="612" t="str">
        <f>AL1&amp;"."&amp;AL2</f>
        <v>5.0</v>
      </c>
      <c r="AM10" s="612" t="str">
        <f>AL1&amp;"."&amp;AM2</f>
        <v>5.1</v>
      </c>
      <c r="AN10" s="794" t="str">
        <f>AL1&amp;"."&amp;AN2</f>
        <v>5.2</v>
      </c>
      <c r="AO10" s="794"/>
      <c r="AP10" s="794" t="str">
        <f>AL1&amp;"."&amp;AP2</f>
        <v>5.3</v>
      </c>
      <c r="AQ10" s="612" t="str">
        <f>AQ1&amp;"."&amp;AQ2</f>
        <v>5.0</v>
      </c>
      <c r="AR10" s="612" t="str">
        <f>AQ1&amp;"."&amp;AR2</f>
        <v>5.1</v>
      </c>
      <c r="AS10" s="794" t="str">
        <f>AQ1&amp;"."&amp;AS2</f>
        <v>5.2</v>
      </c>
      <c r="AT10" s="794"/>
      <c r="AU10" s="794" t="str">
        <f>AQ1&amp;"."&amp;AU2</f>
        <v>5.3</v>
      </c>
      <c r="AV10" s="612" t="str">
        <f>AV1&amp;"."&amp;AV2</f>
        <v>5.0</v>
      </c>
      <c r="AW10" s="612" t="str">
        <f>AV1&amp;"."&amp;AW2</f>
        <v>5.1</v>
      </c>
      <c r="AX10" s="794" t="str">
        <f>AV1&amp;"."&amp;AX2</f>
        <v>5.2</v>
      </c>
      <c r="AY10" s="794"/>
      <c r="AZ10" s="794" t="str">
        <f>AV1&amp;"."&amp;AZ2</f>
        <v>5.3</v>
      </c>
      <c r="BA10" s="612" t="str">
        <f>BA1&amp;"."&amp;BA2</f>
        <v>5.0</v>
      </c>
      <c r="BB10" s="612" t="str">
        <f>BA1&amp;"."&amp;BB2</f>
        <v>5.1</v>
      </c>
      <c r="BC10" s="794" t="str">
        <f>BA1&amp;"."&amp;BC2</f>
        <v>5.2</v>
      </c>
      <c r="BD10" s="794"/>
      <c r="BE10" s="794" t="str">
        <f>BA1&amp;"."&amp;BE2</f>
        <v>5.3</v>
      </c>
      <c r="BF10" s="320"/>
      <c r="BG10" s="354">
        <f>BG1</f>
        <v>6</v>
      </c>
    </row>
    <row customHeight="1" ht="33.75">
      <c r="D11" s="430" t="s">
        <v>66</v>
      </c>
      <c r="E11" s="431" t="str">
        <f>IF(ISERROR(INDEX(activity,MATCH(D11,List01_N_activity,0))),"",OFFSET(INDEX(activity,MATCH(D11,List01_N_activity,0)),,1))</f>
        <v>Тариф на захоронение твердых коммунальных отходов</v>
      </c>
      <c r="F11" s="432"/>
      <c r="G11" s="301"/>
      <c r="H11" s="301"/>
      <c r="I11" s="301"/>
      <c r="J11" s="301"/>
      <c r="K11" s="301"/>
      <c r="L11" s="301"/>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436"/>
      <c r="BG11" s="440" t="s">
        <v>602</v>
      </c>
    </row>
    <row customHeight="1" ht="22.5">
      <c r="A12" s="831" t="s">
        <v>145</v>
      </c>
      <c r="D12" s="613" t="str">
        <f>A12&amp;".1"</f>
        <v>1.1.1</v>
      </c>
      <c r="E12" s="434" t="s">
        <v>147</v>
      </c>
      <c r="F12" s="435"/>
      <c r="G12" s="834"/>
      <c r="H12" s="827" t="s">
        <v>148</v>
      </c>
      <c r="I12" s="802"/>
      <c r="J12" s="742" t="s">
        <v>148</v>
      </c>
      <c r="K12" s="802"/>
      <c r="L12" s="824"/>
      <c r="M12" s="742" t="s">
        <v>148</v>
      </c>
      <c r="N12" s="802"/>
      <c r="O12" s="742" t="s">
        <v>148</v>
      </c>
      <c r="P12" s="802"/>
      <c r="Q12" s="860"/>
      <c r="R12" s="742" t="s">
        <v>148</v>
      </c>
      <c r="S12" s="802"/>
      <c r="T12" s="742" t="s">
        <v>148</v>
      </c>
      <c r="U12" s="802"/>
      <c r="V12" s="860"/>
      <c r="W12" s="742" t="s">
        <v>148</v>
      </c>
      <c r="X12" s="802"/>
      <c r="Y12" s="742" t="s">
        <v>148</v>
      </c>
      <c r="Z12" s="802"/>
      <c r="AA12" s="860"/>
      <c r="AB12" s="742" t="s">
        <v>148</v>
      </c>
      <c r="AC12" s="802"/>
      <c r="AD12" s="742" t="s">
        <v>148</v>
      </c>
      <c r="AE12" s="802"/>
      <c r="AF12" s="860"/>
      <c r="AG12" s="742" t="s">
        <v>148</v>
      </c>
      <c r="AH12" s="802"/>
      <c r="AI12" s="742" t="s">
        <v>148</v>
      </c>
      <c r="AJ12" s="802"/>
      <c r="AK12" s="860"/>
      <c r="AL12" s="742" t="s">
        <v>148</v>
      </c>
      <c r="AM12" s="802"/>
      <c r="AN12" s="742" t="s">
        <v>148</v>
      </c>
      <c r="AO12" s="802"/>
      <c r="AP12" s="860"/>
      <c r="AQ12" s="742" t="s">
        <v>148</v>
      </c>
      <c r="AR12" s="802"/>
      <c r="AS12" s="742" t="s">
        <v>148</v>
      </c>
      <c r="AT12" s="802"/>
      <c r="AU12" s="860"/>
      <c r="AV12" s="742" t="s">
        <v>148</v>
      </c>
      <c r="AW12" s="802"/>
      <c r="AX12" s="742" t="s">
        <v>148</v>
      </c>
      <c r="AY12" s="802"/>
      <c r="AZ12" s="860"/>
      <c r="BA12" s="742" t="s">
        <v>148</v>
      </c>
      <c r="BB12" s="802"/>
      <c r="BC12" s="742" t="s">
        <v>148</v>
      </c>
      <c r="BD12" s="802"/>
      <c r="BE12" s="860"/>
      <c r="BF12" s="437"/>
      <c r="BG12" s="440" t="s">
        <v>603</v>
      </c>
    </row>
    <row customHeight="1" ht="45">
      <c r="A13" s="831"/>
      <c r="D13" s="613" t="str">
        <f>A12&amp;".2"</f>
        <v>1.1.2</v>
      </c>
      <c r="E13" s="434" t="s">
        <v>152</v>
      </c>
      <c r="F13" s="435"/>
      <c r="G13" s="834"/>
      <c r="H13" s="828"/>
      <c r="I13" s="803"/>
      <c r="J13" s="759"/>
      <c r="K13" s="803"/>
      <c r="L13" s="825"/>
      <c r="M13" s="759"/>
      <c r="N13" s="803"/>
      <c r="O13" s="759"/>
      <c r="P13" s="803"/>
      <c r="Q13" s="861"/>
      <c r="R13" s="759"/>
      <c r="S13" s="803"/>
      <c r="T13" s="759"/>
      <c r="U13" s="803"/>
      <c r="V13" s="861"/>
      <c r="W13" s="759"/>
      <c r="X13" s="803"/>
      <c r="Y13" s="759"/>
      <c r="Z13" s="803"/>
      <c r="AA13" s="861"/>
      <c r="AB13" s="759"/>
      <c r="AC13" s="803"/>
      <c r="AD13" s="759"/>
      <c r="AE13" s="803"/>
      <c r="AF13" s="861"/>
      <c r="AG13" s="759"/>
      <c r="AH13" s="803"/>
      <c r="AI13" s="759"/>
      <c r="AJ13" s="803"/>
      <c r="AK13" s="861"/>
      <c r="AL13" s="759"/>
      <c r="AM13" s="803"/>
      <c r="AN13" s="759"/>
      <c r="AO13" s="803"/>
      <c r="AP13" s="861"/>
      <c r="AQ13" s="759"/>
      <c r="AR13" s="803"/>
      <c r="AS13" s="759"/>
      <c r="AT13" s="803"/>
      <c r="AU13" s="861"/>
      <c r="AV13" s="759"/>
      <c r="AW13" s="803"/>
      <c r="AX13" s="759"/>
      <c r="AY13" s="803"/>
      <c r="AZ13" s="861"/>
      <c r="BA13" s="759"/>
      <c r="BB13" s="803"/>
      <c r="BC13" s="759"/>
      <c r="BD13" s="803"/>
      <c r="BE13" s="861"/>
      <c r="BF13" s="437"/>
      <c r="BG13" s="440" t="s">
        <v>172</v>
      </c>
    </row>
    <row customHeight="1" ht="22.5">
      <c r="A14" s="831"/>
      <c r="D14" s="613" t="str">
        <f>A12&amp;".3"</f>
        <v>1.1.3</v>
      </c>
      <c r="E14" s="434" t="s">
        <v>155</v>
      </c>
      <c r="F14" s="435"/>
      <c r="G14" s="834"/>
      <c r="H14" s="828"/>
      <c r="I14" s="803"/>
      <c r="J14" s="759"/>
      <c r="K14" s="803"/>
      <c r="L14" s="825"/>
      <c r="M14" s="759"/>
      <c r="N14" s="803"/>
      <c r="O14" s="759"/>
      <c r="P14" s="803"/>
      <c r="Q14" s="861"/>
      <c r="R14" s="759"/>
      <c r="S14" s="803"/>
      <c r="T14" s="759"/>
      <c r="U14" s="803"/>
      <c r="V14" s="861"/>
      <c r="W14" s="759"/>
      <c r="X14" s="803"/>
      <c r="Y14" s="759"/>
      <c r="Z14" s="803"/>
      <c r="AA14" s="861"/>
      <c r="AB14" s="759"/>
      <c r="AC14" s="803"/>
      <c r="AD14" s="759"/>
      <c r="AE14" s="803"/>
      <c r="AF14" s="861"/>
      <c r="AG14" s="759"/>
      <c r="AH14" s="803"/>
      <c r="AI14" s="759"/>
      <c r="AJ14" s="803"/>
      <c r="AK14" s="861"/>
      <c r="AL14" s="759"/>
      <c r="AM14" s="803"/>
      <c r="AN14" s="759"/>
      <c r="AO14" s="803"/>
      <c r="AP14" s="861"/>
      <c r="AQ14" s="759"/>
      <c r="AR14" s="803"/>
      <c r="AS14" s="759"/>
      <c r="AT14" s="803"/>
      <c r="AU14" s="861"/>
      <c r="AV14" s="759"/>
      <c r="AW14" s="803"/>
      <c r="AX14" s="759"/>
      <c r="AY14" s="803"/>
      <c r="AZ14" s="861"/>
      <c r="BA14" s="759"/>
      <c r="BB14" s="803"/>
      <c r="BC14" s="759"/>
      <c r="BD14" s="803"/>
      <c r="BE14" s="861"/>
      <c r="BF14" s="437"/>
      <c r="BG14" s="440" t="s">
        <v>604</v>
      </c>
    </row>
    <row customHeight="1" ht="33.75">
      <c r="A15" s="831"/>
      <c r="D15" s="613" t="str">
        <f>A12&amp;".4"</f>
        <v>1.1.4</v>
      </c>
      <c r="E15" s="434" t="s">
        <v>157</v>
      </c>
      <c r="F15" s="435"/>
      <c r="G15" s="834"/>
      <c r="H15" s="828"/>
      <c r="I15" s="803"/>
      <c r="J15" s="759"/>
      <c r="K15" s="803"/>
      <c r="L15" s="825"/>
      <c r="M15" s="759"/>
      <c r="N15" s="803"/>
      <c r="O15" s="759"/>
      <c r="P15" s="803"/>
      <c r="Q15" s="861"/>
      <c r="R15" s="759"/>
      <c r="S15" s="803"/>
      <c r="T15" s="759"/>
      <c r="U15" s="803"/>
      <c r="V15" s="861"/>
      <c r="W15" s="759"/>
      <c r="X15" s="803"/>
      <c r="Y15" s="759"/>
      <c r="Z15" s="803"/>
      <c r="AA15" s="861"/>
      <c r="AB15" s="759"/>
      <c r="AC15" s="803"/>
      <c r="AD15" s="759"/>
      <c r="AE15" s="803"/>
      <c r="AF15" s="861"/>
      <c r="AG15" s="759"/>
      <c r="AH15" s="803"/>
      <c r="AI15" s="759"/>
      <c r="AJ15" s="803"/>
      <c r="AK15" s="861"/>
      <c r="AL15" s="759"/>
      <c r="AM15" s="803"/>
      <c r="AN15" s="759"/>
      <c r="AO15" s="803"/>
      <c r="AP15" s="861"/>
      <c r="AQ15" s="759"/>
      <c r="AR15" s="803"/>
      <c r="AS15" s="759"/>
      <c r="AT15" s="803"/>
      <c r="AU15" s="861"/>
      <c r="AV15" s="759"/>
      <c r="AW15" s="803"/>
      <c r="AX15" s="759"/>
      <c r="AY15" s="803"/>
      <c r="AZ15" s="861"/>
      <c r="BA15" s="759"/>
      <c r="BB15" s="803"/>
      <c r="BC15" s="759"/>
      <c r="BD15" s="803"/>
      <c r="BE15" s="861"/>
      <c r="BF15" s="437"/>
      <c r="BG15" s="440" t="s">
        <v>605</v>
      </c>
    </row>
    <row customHeight="1" ht="90">
      <c r="A16" s="831"/>
      <c r="D16" s="613" t="str">
        <f>A12&amp;".5"</f>
        <v>1.1.5</v>
      </c>
      <c r="E16" s="434" t="s">
        <v>159</v>
      </c>
      <c r="F16" s="435"/>
      <c r="G16" s="834"/>
      <c r="H16" s="829"/>
      <c r="I16" s="804"/>
      <c r="J16" s="743"/>
      <c r="K16" s="804"/>
      <c r="L16" s="826"/>
      <c r="M16" s="743"/>
      <c r="N16" s="804"/>
      <c r="O16" s="743"/>
      <c r="P16" s="804"/>
      <c r="Q16" s="862"/>
      <c r="R16" s="743"/>
      <c r="S16" s="804"/>
      <c r="T16" s="743"/>
      <c r="U16" s="804"/>
      <c r="V16" s="862"/>
      <c r="W16" s="743"/>
      <c r="X16" s="804"/>
      <c r="Y16" s="743"/>
      <c r="Z16" s="804"/>
      <c r="AA16" s="862"/>
      <c r="AB16" s="743"/>
      <c r="AC16" s="804"/>
      <c r="AD16" s="743"/>
      <c r="AE16" s="804"/>
      <c r="AF16" s="862"/>
      <c r="AG16" s="743"/>
      <c r="AH16" s="804"/>
      <c r="AI16" s="743"/>
      <c r="AJ16" s="804"/>
      <c r="AK16" s="862"/>
      <c r="AL16" s="743"/>
      <c r="AM16" s="804"/>
      <c r="AN16" s="743"/>
      <c r="AO16" s="804"/>
      <c r="AP16" s="862"/>
      <c r="AQ16" s="743"/>
      <c r="AR16" s="804"/>
      <c r="AS16" s="743"/>
      <c r="AT16" s="804"/>
      <c r="AU16" s="862"/>
      <c r="AV16" s="743"/>
      <c r="AW16" s="804"/>
      <c r="AX16" s="743"/>
      <c r="AY16" s="804"/>
      <c r="AZ16" s="862"/>
      <c r="BA16" s="743"/>
      <c r="BB16" s="804"/>
      <c r="BC16" s="743"/>
      <c r="BD16" s="804"/>
      <c r="BE16" s="862"/>
      <c r="BF16" s="437"/>
      <c r="BG16" s="440" t="s">
        <v>606</v>
      </c>
    </row>
    <row customHeight="1" ht="30.75">
      <c r="A17" s="831" t="s">
        <v>145</v>
      </c>
      <c r="B17" s="658"/>
      <c r="C17" s="658"/>
      <c r="D17" s="613" t="str">
        <f>A17&amp;".1"</f>
        <v>1.1.1</v>
      </c>
      <c r="E17" s="513" t="s">
        <v>147</v>
      </c>
      <c r="F17" s="466"/>
      <c r="G17" s="834"/>
      <c r="H17" s="827" t="s">
        <v>148</v>
      </c>
      <c r="I17" s="802"/>
      <c r="J17" s="742" t="s">
        <v>148</v>
      </c>
      <c r="K17" s="802"/>
      <c r="L17" s="824"/>
      <c r="M17" s="742" t="s">
        <v>148</v>
      </c>
      <c r="N17" s="802"/>
      <c r="O17" s="742" t="s">
        <v>148</v>
      </c>
      <c r="P17" s="802"/>
      <c r="Q17" s="860"/>
      <c r="R17" s="742" t="s">
        <v>148</v>
      </c>
      <c r="S17" s="802"/>
      <c r="T17" s="742" t="s">
        <v>148</v>
      </c>
      <c r="U17" s="802"/>
      <c r="V17" s="860"/>
      <c r="W17" s="742" t="s">
        <v>148</v>
      </c>
      <c r="X17" s="802"/>
      <c r="Y17" s="742" t="s">
        <v>148</v>
      </c>
      <c r="Z17" s="802"/>
      <c r="AA17" s="860"/>
      <c r="AB17" s="742" t="s">
        <v>148</v>
      </c>
      <c r="AC17" s="802"/>
      <c r="AD17" s="742" t="s">
        <v>148</v>
      </c>
      <c r="AE17" s="802"/>
      <c r="AF17" s="860"/>
      <c r="AG17" s="742" t="s">
        <v>148</v>
      </c>
      <c r="AH17" s="802"/>
      <c r="AI17" s="742" t="s">
        <v>148</v>
      </c>
      <c r="AJ17" s="802"/>
      <c r="AK17" s="860"/>
      <c r="AL17" s="742" t="s">
        <v>148</v>
      </c>
      <c r="AM17" s="802"/>
      <c r="AN17" s="742" t="s">
        <v>148</v>
      </c>
      <c r="AO17" s="802"/>
      <c r="AP17" s="860"/>
      <c r="AQ17" s="742" t="s">
        <v>148</v>
      </c>
      <c r="AR17" s="802"/>
      <c r="AS17" s="742" t="s">
        <v>148</v>
      </c>
      <c r="AT17" s="802"/>
      <c r="AU17" s="860"/>
      <c r="AV17" s="742" t="s">
        <v>148</v>
      </c>
      <c r="AW17" s="802"/>
      <c r="AX17" s="742" t="s">
        <v>148</v>
      </c>
      <c r="AY17" s="802"/>
      <c r="AZ17" s="860"/>
      <c r="BA17" s="742" t="s">
        <v>148</v>
      </c>
      <c r="BB17" s="802"/>
      <c r="BC17" s="742" t="s">
        <v>148</v>
      </c>
      <c r="BD17" s="802"/>
      <c r="BE17" s="860"/>
      <c r="BF17" s="437"/>
      <c r="BG17" s="597" t="s">
        <v>171</v>
      </c>
      <c r="BH17" s="658"/>
    </row>
    <row customHeight="1" ht="30.75">
      <c r="A18" s="831"/>
      <c r="B18" s="658"/>
      <c r="C18" s="658"/>
      <c r="D18" s="613" t="str">
        <f>A17&amp;".2"</f>
        <v>1.1.2</v>
      </c>
      <c r="E18" s="513" t="s">
        <v>152</v>
      </c>
      <c r="F18" s="466"/>
      <c r="G18" s="834"/>
      <c r="H18" s="828"/>
      <c r="I18" s="803"/>
      <c r="J18" s="759"/>
      <c r="K18" s="803"/>
      <c r="L18" s="825"/>
      <c r="M18" s="759"/>
      <c r="N18" s="803"/>
      <c r="O18" s="759"/>
      <c r="P18" s="803"/>
      <c r="Q18" s="861"/>
      <c r="R18" s="759"/>
      <c r="S18" s="803"/>
      <c r="T18" s="759"/>
      <c r="U18" s="803"/>
      <c r="V18" s="861"/>
      <c r="W18" s="759"/>
      <c r="X18" s="803"/>
      <c r="Y18" s="759"/>
      <c r="Z18" s="803"/>
      <c r="AA18" s="861"/>
      <c r="AB18" s="759"/>
      <c r="AC18" s="803"/>
      <c r="AD18" s="759"/>
      <c r="AE18" s="803"/>
      <c r="AF18" s="861"/>
      <c r="AG18" s="759"/>
      <c r="AH18" s="803"/>
      <c r="AI18" s="759"/>
      <c r="AJ18" s="803"/>
      <c r="AK18" s="861"/>
      <c r="AL18" s="759"/>
      <c r="AM18" s="803"/>
      <c r="AN18" s="759"/>
      <c r="AO18" s="803"/>
      <c r="AP18" s="861"/>
      <c r="AQ18" s="759"/>
      <c r="AR18" s="803"/>
      <c r="AS18" s="759"/>
      <c r="AT18" s="803"/>
      <c r="AU18" s="861"/>
      <c r="AV18" s="759"/>
      <c r="AW18" s="803"/>
      <c r="AX18" s="759"/>
      <c r="AY18" s="803"/>
      <c r="AZ18" s="861"/>
      <c r="BA18" s="759"/>
      <c r="BB18" s="803"/>
      <c r="BC18" s="759"/>
      <c r="BD18" s="803"/>
      <c r="BE18" s="861"/>
      <c r="BF18" s="437"/>
      <c r="BG18" s="597" t="s">
        <v>172</v>
      </c>
      <c r="BH18" s="658"/>
    </row>
    <row customHeight="1" ht="30.75">
      <c r="A19" s="831"/>
      <c r="B19" s="658"/>
      <c r="C19" s="658"/>
      <c r="D19" s="613" t="str">
        <f>A17&amp;".3"</f>
        <v>1.1.3</v>
      </c>
      <c r="E19" s="513" t="s">
        <v>155</v>
      </c>
      <c r="F19" s="466"/>
      <c r="G19" s="834"/>
      <c r="H19" s="828"/>
      <c r="I19" s="803"/>
      <c r="J19" s="759"/>
      <c r="K19" s="803"/>
      <c r="L19" s="825"/>
      <c r="M19" s="759"/>
      <c r="N19" s="803"/>
      <c r="O19" s="759"/>
      <c r="P19" s="803"/>
      <c r="Q19" s="861"/>
      <c r="R19" s="759"/>
      <c r="S19" s="803"/>
      <c r="T19" s="759"/>
      <c r="U19" s="803"/>
      <c r="V19" s="861"/>
      <c r="W19" s="759"/>
      <c r="X19" s="803"/>
      <c r="Y19" s="759"/>
      <c r="Z19" s="803"/>
      <c r="AA19" s="861"/>
      <c r="AB19" s="759"/>
      <c r="AC19" s="803"/>
      <c r="AD19" s="759"/>
      <c r="AE19" s="803"/>
      <c r="AF19" s="861"/>
      <c r="AG19" s="759"/>
      <c r="AH19" s="803"/>
      <c r="AI19" s="759"/>
      <c r="AJ19" s="803"/>
      <c r="AK19" s="861"/>
      <c r="AL19" s="759"/>
      <c r="AM19" s="803"/>
      <c r="AN19" s="759"/>
      <c r="AO19" s="803"/>
      <c r="AP19" s="861"/>
      <c r="AQ19" s="759"/>
      <c r="AR19" s="803"/>
      <c r="AS19" s="759"/>
      <c r="AT19" s="803"/>
      <c r="AU19" s="861"/>
      <c r="AV19" s="759"/>
      <c r="AW19" s="803"/>
      <c r="AX19" s="759"/>
      <c r="AY19" s="803"/>
      <c r="AZ19" s="861"/>
      <c r="BA19" s="759"/>
      <c r="BB19" s="803"/>
      <c r="BC19" s="759"/>
      <c r="BD19" s="803"/>
      <c r="BE19" s="861"/>
      <c r="BF19" s="437"/>
      <c r="BG19" s="597" t="s">
        <v>173</v>
      </c>
      <c r="BH19" s="658"/>
    </row>
    <row customHeight="1" ht="30.75">
      <c r="A20" s="831"/>
      <c r="B20" s="658"/>
      <c r="C20" s="658"/>
      <c r="D20" s="613" t="str">
        <f>A17&amp;".4"</f>
        <v>1.1.4</v>
      </c>
      <c r="E20" s="513" t="s">
        <v>157</v>
      </c>
      <c r="F20" s="466"/>
      <c r="G20" s="834"/>
      <c r="H20" s="828"/>
      <c r="I20" s="803"/>
      <c r="J20" s="759"/>
      <c r="K20" s="803"/>
      <c r="L20" s="825"/>
      <c r="M20" s="759"/>
      <c r="N20" s="803"/>
      <c r="O20" s="759"/>
      <c r="P20" s="803"/>
      <c r="Q20" s="861"/>
      <c r="R20" s="759"/>
      <c r="S20" s="803"/>
      <c r="T20" s="759"/>
      <c r="U20" s="803"/>
      <c r="V20" s="861"/>
      <c r="W20" s="759"/>
      <c r="X20" s="803"/>
      <c r="Y20" s="759"/>
      <c r="Z20" s="803"/>
      <c r="AA20" s="861"/>
      <c r="AB20" s="759"/>
      <c r="AC20" s="803"/>
      <c r="AD20" s="759"/>
      <c r="AE20" s="803"/>
      <c r="AF20" s="861"/>
      <c r="AG20" s="759"/>
      <c r="AH20" s="803"/>
      <c r="AI20" s="759"/>
      <c r="AJ20" s="803"/>
      <c r="AK20" s="861"/>
      <c r="AL20" s="759"/>
      <c r="AM20" s="803"/>
      <c r="AN20" s="759"/>
      <c r="AO20" s="803"/>
      <c r="AP20" s="861"/>
      <c r="AQ20" s="759"/>
      <c r="AR20" s="803"/>
      <c r="AS20" s="759"/>
      <c r="AT20" s="803"/>
      <c r="AU20" s="861"/>
      <c r="AV20" s="759"/>
      <c r="AW20" s="803"/>
      <c r="AX20" s="759"/>
      <c r="AY20" s="803"/>
      <c r="AZ20" s="861"/>
      <c r="BA20" s="759"/>
      <c r="BB20" s="803"/>
      <c r="BC20" s="759"/>
      <c r="BD20" s="803"/>
      <c r="BE20" s="861"/>
      <c r="BF20" s="437"/>
      <c r="BG20" s="597" t="s">
        <v>174</v>
      </c>
      <c r="BH20" s="658"/>
    </row>
    <row customHeight="1" ht="30.75">
      <c r="A21" s="831"/>
      <c r="B21" s="658"/>
      <c r="C21" s="658"/>
      <c r="D21" s="613" t="str">
        <f>A17&amp;".5"</f>
        <v>1.1.5</v>
      </c>
      <c r="E21" s="513" t="s">
        <v>159</v>
      </c>
      <c r="F21" s="466"/>
      <c r="G21" s="834"/>
      <c r="H21" s="829"/>
      <c r="I21" s="804"/>
      <c r="J21" s="743"/>
      <c r="K21" s="804"/>
      <c r="L21" s="826"/>
      <c r="M21" s="743"/>
      <c r="N21" s="804"/>
      <c r="O21" s="743"/>
      <c r="P21" s="804"/>
      <c r="Q21" s="862"/>
      <c r="R21" s="743"/>
      <c r="S21" s="804"/>
      <c r="T21" s="743"/>
      <c r="U21" s="804"/>
      <c r="V21" s="862"/>
      <c r="W21" s="743"/>
      <c r="X21" s="804"/>
      <c r="Y21" s="743"/>
      <c r="Z21" s="804"/>
      <c r="AA21" s="862"/>
      <c r="AB21" s="743"/>
      <c r="AC21" s="804"/>
      <c r="AD21" s="743"/>
      <c r="AE21" s="804"/>
      <c r="AF21" s="862"/>
      <c r="AG21" s="743"/>
      <c r="AH21" s="804"/>
      <c r="AI21" s="743"/>
      <c r="AJ21" s="804"/>
      <c r="AK21" s="862"/>
      <c r="AL21" s="743"/>
      <c r="AM21" s="804"/>
      <c r="AN21" s="743"/>
      <c r="AO21" s="804"/>
      <c r="AP21" s="862"/>
      <c r="AQ21" s="743"/>
      <c r="AR21" s="804"/>
      <c r="AS21" s="743"/>
      <c r="AT21" s="804"/>
      <c r="AU21" s="862"/>
      <c r="AV21" s="743"/>
      <c r="AW21" s="804"/>
      <c r="AX21" s="743"/>
      <c r="AY21" s="804"/>
      <c r="AZ21" s="862"/>
      <c r="BA21" s="743"/>
      <c r="BB21" s="804"/>
      <c r="BC21" s="743"/>
      <c r="BD21" s="804"/>
      <c r="BE21" s="862"/>
      <c r="BF21" s="437"/>
      <c r="BG21" s="597" t="s">
        <v>175</v>
      </c>
      <c r="BH21" s="658"/>
    </row>
    <row customHeight="1" ht="30.75">
      <c r="D22" s="560"/>
      <c r="E22" s="321" t="str">
        <f>IF(ISERROR(INDEX(activity,MATCH(D22,List01_N_activity,0))),"",OFFSET(INDEX(activity,MATCH(D22,List01_N_activity,0)),,1))</f>
        <v/>
      </c>
      <c r="F22" s="301"/>
      <c r="G22" s="301"/>
      <c r="H22" s="301"/>
      <c r="I22" s="301"/>
      <c r="J22" s="301"/>
      <c r="K22" s="301"/>
      <c r="L22" s="301"/>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58"/>
      <c r="AS22" s="658"/>
      <c r="AT22" s="658"/>
      <c r="AU22" s="658"/>
      <c r="AV22" s="658"/>
      <c r="AW22" s="658"/>
      <c r="AX22" s="658"/>
      <c r="AY22" s="658"/>
      <c r="AZ22" s="658"/>
      <c r="BA22" s="658"/>
      <c r="BB22" s="658"/>
      <c r="BC22" s="658"/>
      <c r="BD22" s="658"/>
      <c r="BE22" s="658"/>
      <c r="BF22" s="561"/>
      <c r="BG22" s="440" t="s">
        <v>602</v>
      </c>
    </row>
    <row customHeight="1" ht="30.75">
      <c r="A23" s="831" t="s">
        <v>145</v>
      </c>
      <c r="D23" s="613">
        <f>MERGEVALUE(A23)&amp;".1"</f>
      </c>
      <c r="E23" s="434" t="s">
        <v>147</v>
      </c>
      <c r="F23" s="466"/>
      <c r="G23" s="834"/>
      <c r="H23" s="827" t="s">
        <v>148</v>
      </c>
      <c r="I23" s="802"/>
      <c r="J23" s="742" t="s">
        <v>148</v>
      </c>
      <c r="K23" s="802"/>
      <c r="L23" s="824"/>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830"/>
      <c r="AM23" s="830"/>
      <c r="AN23" s="830"/>
      <c r="AO23" s="830"/>
      <c r="AP23" s="830"/>
      <c r="AQ23" s="830"/>
      <c r="AR23" s="830"/>
      <c r="AS23" s="830"/>
      <c r="AT23" s="830"/>
      <c r="AU23" s="830"/>
      <c r="AV23" s="830"/>
      <c r="AW23" s="830"/>
      <c r="AX23" s="830"/>
      <c r="AY23" s="830"/>
      <c r="AZ23" s="830"/>
      <c r="BA23" s="830"/>
      <c r="BB23" s="830"/>
      <c r="BC23" s="830"/>
      <c r="BD23" s="830"/>
      <c r="BE23" s="830"/>
      <c r="BF23" s="437"/>
      <c r="BG23" s="440" t="s">
        <v>603</v>
      </c>
    </row>
    <row customHeight="1" ht="30.75">
      <c r="A24" s="831"/>
      <c r="D24" s="613">
        <f>MERGEVALUE(A24)&amp;".2"</f>
      </c>
      <c r="E24" s="434" t="s">
        <v>152</v>
      </c>
      <c r="F24" s="466"/>
      <c r="G24" s="834"/>
      <c r="H24" s="828"/>
      <c r="I24" s="803"/>
      <c r="J24" s="759"/>
      <c r="K24" s="803"/>
      <c r="L24" s="825"/>
      <c r="BF24" s="437"/>
      <c r="BG24" s="440" t="s">
        <v>172</v>
      </c>
    </row>
    <row customHeight="1" ht="30.75">
      <c r="A25" s="831"/>
      <c r="D25" s="613">
        <f>MERGEVALUE(A25)&amp;".3"</f>
      </c>
      <c r="E25" s="434" t="s">
        <v>155</v>
      </c>
      <c r="F25" s="466"/>
      <c r="G25" s="834"/>
      <c r="H25" s="828"/>
      <c r="I25" s="803"/>
      <c r="J25" s="759"/>
      <c r="K25" s="803"/>
      <c r="L25" s="825"/>
      <c r="BF25" s="437"/>
      <c r="BG25" s="440" t="s">
        <v>604</v>
      </c>
    </row>
    <row customHeight="1" ht="30.75">
      <c r="A26" s="831"/>
      <c r="D26" s="613">
        <f>MERGEVALUE(A26)&amp;".4"</f>
      </c>
      <c r="E26" s="434" t="s">
        <v>157</v>
      </c>
      <c r="F26" s="466"/>
      <c r="G26" s="834"/>
      <c r="H26" s="828"/>
      <c r="I26" s="803"/>
      <c r="J26" s="759"/>
      <c r="K26" s="803"/>
      <c r="L26" s="825"/>
      <c r="BF26" s="437"/>
      <c r="BG26" s="440" t="s">
        <v>605</v>
      </c>
    </row>
    <row customHeight="1" ht="30.75">
      <c r="A27" s="831"/>
      <c r="D27" s="613">
        <f>MERGEVALUE(A27)&amp;".5"</f>
      </c>
      <c r="E27" s="434" t="s">
        <v>159</v>
      </c>
      <c r="F27" s="466"/>
      <c r="G27" s="834"/>
      <c r="H27" s="829"/>
      <c r="I27" s="804"/>
      <c r="J27" s="743"/>
      <c r="K27" s="804"/>
      <c r="L27" s="826"/>
      <c r="BF27" s="437"/>
      <c r="BG27" s="440" t="s">
        <v>606</v>
      </c>
    </row>
    <row customHeight="1" ht="30.75">
      <c r="A28" s="831" t="s">
        <v>145</v>
      </c>
      <c r="D28" s="613">
        <f>MERGEVALUE(A28)&amp;".1"</f>
      </c>
      <c r="E28" s="434" t="s">
        <v>147</v>
      </c>
      <c r="F28" s="466"/>
      <c r="G28" s="834"/>
      <c r="H28" s="827" t="s">
        <v>148</v>
      </c>
      <c r="I28" s="802"/>
      <c r="J28" s="742" t="s">
        <v>148</v>
      </c>
      <c r="K28" s="802"/>
      <c r="L28" s="824"/>
      <c r="BF28" s="437"/>
      <c r="BG28" s="440" t="s">
        <v>603</v>
      </c>
    </row>
    <row customHeight="1" ht="30.75">
      <c r="A29" s="831"/>
      <c r="D29" s="613">
        <f>MERGEVALUE(A29)&amp;".2"</f>
      </c>
      <c r="E29" s="434" t="s">
        <v>152</v>
      </c>
      <c r="F29" s="466"/>
      <c r="G29" s="834"/>
      <c r="H29" s="828"/>
      <c r="I29" s="803"/>
      <c r="J29" s="759"/>
      <c r="K29" s="803"/>
      <c r="L29" s="825"/>
      <c r="BF29" s="437"/>
      <c r="BG29" s="440" t="s">
        <v>172</v>
      </c>
    </row>
    <row customHeight="1" ht="30.75">
      <c r="A30" s="831"/>
      <c r="D30" s="613">
        <f>MERGEVALUE(A30)&amp;".3"</f>
      </c>
      <c r="E30" s="434" t="s">
        <v>155</v>
      </c>
      <c r="F30" s="466"/>
      <c r="G30" s="834"/>
      <c r="H30" s="828"/>
      <c r="I30" s="803"/>
      <c r="J30" s="759"/>
      <c r="K30" s="803"/>
      <c r="L30" s="825"/>
      <c r="BF30" s="437"/>
      <c r="BG30" s="440" t="s">
        <v>604</v>
      </c>
    </row>
    <row customHeight="1" ht="30.75">
      <c r="A31" s="831"/>
      <c r="D31" s="613">
        <f>MERGEVALUE(A31)&amp;".4"</f>
      </c>
      <c r="E31" s="434" t="s">
        <v>157</v>
      </c>
      <c r="F31" s="466"/>
      <c r="G31" s="834"/>
      <c r="H31" s="828"/>
      <c r="I31" s="803"/>
      <c r="J31" s="759"/>
      <c r="K31" s="803"/>
      <c r="L31" s="825"/>
      <c r="BF31" s="437"/>
      <c r="BG31" s="440" t="s">
        <v>605</v>
      </c>
    </row>
    <row customHeight="1" ht="30.75">
      <c r="A32" s="831"/>
      <c r="D32" s="613">
        <f>MERGEVALUE(A32)&amp;".5"</f>
      </c>
      <c r="E32" s="434" t="s">
        <v>159</v>
      </c>
      <c r="F32" s="466"/>
      <c r="G32" s="834"/>
      <c r="H32" s="829"/>
      <c r="I32" s="804"/>
      <c r="J32" s="743"/>
      <c r="K32" s="804"/>
      <c r="L32" s="826"/>
      <c r="BF32" s="437"/>
      <c r="BG32" s="440" t="s">
        <v>606</v>
      </c>
    </row>
    <row customHeight="1" ht="30.75">
      <c r="D33" s="560"/>
      <c r="E33" s="321" t="str">
        <f>IF(ISERROR(INDEX(activity,MATCH(D33,List01_N_activity,0))),"",OFFSET(INDEX(activity,MATCH(D33,List01_N_activity,0)),,1))</f>
        <v/>
      </c>
      <c r="F33" s="301"/>
      <c r="G33" s="301"/>
      <c r="H33" s="301"/>
      <c r="I33" s="301"/>
      <c r="J33" s="301"/>
      <c r="K33" s="301"/>
      <c r="L33" s="301"/>
      <c r="BF33" s="561"/>
      <c r="BG33" s="440" t="s">
        <v>602</v>
      </c>
    </row>
    <row customHeight="1" ht="30.75">
      <c r="A34" s="831" t="s">
        <v>145</v>
      </c>
      <c r="D34" s="613">
        <f>MERGEVALUE(A34)&amp;".1"</f>
      </c>
      <c r="E34" s="434" t="s">
        <v>147</v>
      </c>
      <c r="F34" s="466"/>
      <c r="G34" s="834"/>
      <c r="H34" s="827" t="s">
        <v>148</v>
      </c>
      <c r="I34" s="802"/>
      <c r="J34" s="742" t="s">
        <v>148</v>
      </c>
      <c r="K34" s="802"/>
      <c r="L34" s="824"/>
      <c r="BF34" s="437"/>
      <c r="BG34" s="440" t="s">
        <v>603</v>
      </c>
    </row>
    <row customHeight="1" ht="30.75">
      <c r="A35" s="831"/>
      <c r="D35" s="613">
        <f>MERGEVALUE(A35)&amp;".2"</f>
      </c>
      <c r="E35" s="434" t="s">
        <v>152</v>
      </c>
      <c r="F35" s="466"/>
      <c r="G35" s="834"/>
      <c r="H35" s="828"/>
      <c r="I35" s="803"/>
      <c r="J35" s="759"/>
      <c r="K35" s="803"/>
      <c r="L35" s="825"/>
      <c r="BF35" s="437"/>
      <c r="BG35" s="440" t="s">
        <v>172</v>
      </c>
    </row>
    <row customHeight="1" ht="30.75">
      <c r="A36" s="831"/>
      <c r="D36" s="613">
        <f>MERGEVALUE(A36)&amp;".3"</f>
      </c>
      <c r="E36" s="434" t="s">
        <v>155</v>
      </c>
      <c r="F36" s="466"/>
      <c r="G36" s="834"/>
      <c r="H36" s="828"/>
      <c r="I36" s="803"/>
      <c r="J36" s="759"/>
      <c r="K36" s="803"/>
      <c r="L36" s="825"/>
      <c r="BF36" s="437"/>
      <c r="BG36" s="440" t="s">
        <v>604</v>
      </c>
    </row>
    <row customHeight="1" ht="30.75">
      <c r="A37" s="831"/>
      <c r="D37" s="613">
        <f>MERGEVALUE(A37)&amp;".4"</f>
      </c>
      <c r="E37" s="434" t="s">
        <v>157</v>
      </c>
      <c r="F37" s="466"/>
      <c r="G37" s="834"/>
      <c r="H37" s="828"/>
      <c r="I37" s="803"/>
      <c r="J37" s="759"/>
      <c r="K37" s="803"/>
      <c r="L37" s="825"/>
      <c r="BF37" s="437"/>
      <c r="BG37" s="440" t="s">
        <v>605</v>
      </c>
    </row>
    <row customHeight="1" ht="30.75">
      <c r="A38" s="831"/>
      <c r="D38" s="613">
        <f>MERGEVALUE(A38)&amp;".5"</f>
      </c>
      <c r="E38" s="434" t="s">
        <v>159</v>
      </c>
      <c r="F38" s="466"/>
      <c r="G38" s="834"/>
      <c r="H38" s="829"/>
      <c r="I38" s="804"/>
      <c r="J38" s="743"/>
      <c r="K38" s="804"/>
      <c r="L38" s="826"/>
      <c r="BF38" s="437"/>
      <c r="BG38" s="440" t="s">
        <v>606</v>
      </c>
    </row>
    <row customHeight="1" ht="11.25">
      <c r="E39" s="194"/>
      <c r="F39" s="194"/>
      <c r="BF39" s="327"/>
    </row>
  </sheetData>
  <sheetProtection sort="0" autoFilter="0" insertRows="0" insertColumns="1" deleteRows="0" deleteColumns="0"/>
  <mergeCells count="215">
    <mergeCell ref="BG6:BG9"/>
    <mergeCell ref="D7:D9"/>
    <mergeCell ref="G7:G9"/>
    <mergeCell ref="BF7:BF9"/>
    <mergeCell ref="E8:E9"/>
    <mergeCell ref="F8:F9"/>
    <mergeCell ref="H8:H9"/>
    <mergeCell ref="I8:K8"/>
    <mergeCell ref="L8:L9"/>
    <mergeCell ref="J9:K9"/>
    <mergeCell ref="A12:A16"/>
    <mergeCell ref="G12:G16"/>
    <mergeCell ref="H12:H16"/>
    <mergeCell ref="I12:I16"/>
    <mergeCell ref="J12:J16"/>
    <mergeCell ref="L12:L16"/>
    <mergeCell ref="D4:G4"/>
    <mergeCell ref="E7:F7"/>
    <mergeCell ref="H1:L1"/>
    <mergeCell ref="D5:E5"/>
    <mergeCell ref="H5:L5"/>
    <mergeCell ref="D6:BF6"/>
    <mergeCell ref="H7:L7"/>
    <mergeCell ref="J10:K10"/>
    <mergeCell ref="K12:K16"/>
    <mergeCell ref="A34:A38"/>
    <mergeCell ref="G34:G38"/>
    <mergeCell ref="H34:H38"/>
    <mergeCell ref="I34:I38"/>
    <mergeCell ref="J34:J38"/>
    <mergeCell ref="K34:K38"/>
    <mergeCell ref="L34:L38"/>
    <mergeCell ref="A23:A27"/>
    <mergeCell ref="G23:G27"/>
    <mergeCell ref="H23:H27"/>
    <mergeCell ref="I23:I27"/>
    <mergeCell ref="J23:J27"/>
    <mergeCell ref="K23:K27"/>
    <mergeCell ref="L23:L27"/>
    <mergeCell ref="A28:A32"/>
    <mergeCell ref="G28:G32"/>
    <mergeCell ref="H28:H32"/>
    <mergeCell ref="I28:I32"/>
    <mergeCell ref="J28:J32"/>
    <mergeCell ref="K28:K32"/>
    <mergeCell ref="L28:L32"/>
    <mergeCell ref="L17:L21"/>
    <mergeCell ref="A17:A21"/>
    <mergeCell ref="K17:K21"/>
    <mergeCell ref="G17:G21"/>
    <mergeCell ref="H17:H21"/>
    <mergeCell ref="I17:I21"/>
    <mergeCell ref="J17:J21"/>
    <mergeCell ref="N8:P8"/>
    <mergeCell ref="Q8:Q9"/>
    <mergeCell ref="M8:M9"/>
    <mergeCell ref="M1:Q1"/>
    <mergeCell ref="O10:P10"/>
    <mergeCell ref="M5:Q5"/>
    <mergeCell ref="M7:Q7"/>
    <mergeCell ref="O9:P9"/>
    <mergeCell ref="P12:P16"/>
    <mergeCell ref="Q12:Q16"/>
    <mergeCell ref="M12:M16"/>
    <mergeCell ref="N12:N16"/>
    <mergeCell ref="O12:O16"/>
    <mergeCell ref="P17:P21"/>
    <mergeCell ref="Q17:Q21"/>
    <mergeCell ref="M17:M21"/>
    <mergeCell ref="N17:N21"/>
    <mergeCell ref="O17:O21"/>
    <mergeCell ref="S8:U8"/>
    <mergeCell ref="V8:V9"/>
    <mergeCell ref="R8:R9"/>
    <mergeCell ref="R1:V1"/>
    <mergeCell ref="T10:U10"/>
    <mergeCell ref="R5:V5"/>
    <mergeCell ref="R7:V7"/>
    <mergeCell ref="T9:U9"/>
    <mergeCell ref="U12:U16"/>
    <mergeCell ref="V12:V16"/>
    <mergeCell ref="R12:R16"/>
    <mergeCell ref="S12:S16"/>
    <mergeCell ref="T12:T16"/>
    <mergeCell ref="U17:U21"/>
    <mergeCell ref="V17:V21"/>
    <mergeCell ref="R17:R21"/>
    <mergeCell ref="S17:S21"/>
    <mergeCell ref="T17:T21"/>
    <mergeCell ref="X8:Z8"/>
    <mergeCell ref="AA8:AA9"/>
    <mergeCell ref="W8:W9"/>
    <mergeCell ref="W1:AA1"/>
    <mergeCell ref="Y10:Z10"/>
    <mergeCell ref="W5:AA5"/>
    <mergeCell ref="W7:AA7"/>
    <mergeCell ref="Y9:Z9"/>
    <mergeCell ref="Z12:Z16"/>
    <mergeCell ref="AA12:AA16"/>
    <mergeCell ref="W12:W16"/>
    <mergeCell ref="X12:X16"/>
    <mergeCell ref="Y12:Y16"/>
    <mergeCell ref="Z17:Z21"/>
    <mergeCell ref="AA17:AA21"/>
    <mergeCell ref="W17:W21"/>
    <mergeCell ref="X17:X21"/>
    <mergeCell ref="Y17:Y21"/>
    <mergeCell ref="AC8:AE8"/>
    <mergeCell ref="AF8:AF9"/>
    <mergeCell ref="AB8:AB9"/>
    <mergeCell ref="AB1:AF1"/>
    <mergeCell ref="AD10:AE10"/>
    <mergeCell ref="AB5:AF5"/>
    <mergeCell ref="AB7:AF7"/>
    <mergeCell ref="AD9:AE9"/>
    <mergeCell ref="AE12:AE16"/>
    <mergeCell ref="AF12:AF16"/>
    <mergeCell ref="AB12:AB16"/>
    <mergeCell ref="AC12:AC16"/>
    <mergeCell ref="AD12:AD16"/>
    <mergeCell ref="AE17:AE21"/>
    <mergeCell ref="AF17:AF21"/>
    <mergeCell ref="AB17:AB21"/>
    <mergeCell ref="AC17:AC21"/>
    <mergeCell ref="AD17:AD21"/>
    <mergeCell ref="AH8:AJ8"/>
    <mergeCell ref="AK8:AK9"/>
    <mergeCell ref="AG8:AG9"/>
    <mergeCell ref="AG1:AK1"/>
    <mergeCell ref="AI10:AJ10"/>
    <mergeCell ref="AG5:AK5"/>
    <mergeCell ref="AG7:AK7"/>
    <mergeCell ref="AI9:AJ9"/>
    <mergeCell ref="AJ12:AJ16"/>
    <mergeCell ref="AK12:AK16"/>
    <mergeCell ref="AG12:AG16"/>
    <mergeCell ref="AH12:AH16"/>
    <mergeCell ref="AI12:AI16"/>
    <mergeCell ref="AJ17:AJ21"/>
    <mergeCell ref="AK17:AK21"/>
    <mergeCell ref="AG17:AG21"/>
    <mergeCell ref="AH17:AH21"/>
    <mergeCell ref="AI17:AI21"/>
    <mergeCell ref="AM8:AO8"/>
    <mergeCell ref="AP8:AP9"/>
    <mergeCell ref="AL8:AL9"/>
    <mergeCell ref="AL1:AP1"/>
    <mergeCell ref="AN10:AO10"/>
    <mergeCell ref="AL5:AP5"/>
    <mergeCell ref="AL7:AP7"/>
    <mergeCell ref="AN9:AO9"/>
    <mergeCell ref="AO12:AO16"/>
    <mergeCell ref="AP12:AP16"/>
    <mergeCell ref="AL12:AL16"/>
    <mergeCell ref="AM12:AM16"/>
    <mergeCell ref="AN12:AN16"/>
    <mergeCell ref="AO17:AO21"/>
    <mergeCell ref="AP17:AP21"/>
    <mergeCell ref="AL17:AL21"/>
    <mergeCell ref="AM17:AM21"/>
    <mergeCell ref="AN17:AN21"/>
    <mergeCell ref="AR8:AT8"/>
    <mergeCell ref="AU8:AU9"/>
    <mergeCell ref="AQ8:AQ9"/>
    <mergeCell ref="AQ1:AU1"/>
    <mergeCell ref="AS10:AT10"/>
    <mergeCell ref="AQ5:AU5"/>
    <mergeCell ref="AQ7:AU7"/>
    <mergeCell ref="AS9:AT9"/>
    <mergeCell ref="AT12:AT16"/>
    <mergeCell ref="AU12:AU16"/>
    <mergeCell ref="AQ12:AQ16"/>
    <mergeCell ref="AR12:AR16"/>
    <mergeCell ref="AS12:AS16"/>
    <mergeCell ref="AT17:AT21"/>
    <mergeCell ref="AU17:AU21"/>
    <mergeCell ref="AQ17:AQ21"/>
    <mergeCell ref="AR17:AR21"/>
    <mergeCell ref="AS17:AS21"/>
    <mergeCell ref="AW8:AY8"/>
    <mergeCell ref="AZ8:AZ9"/>
    <mergeCell ref="AV8:AV9"/>
    <mergeCell ref="AV1:AZ1"/>
    <mergeCell ref="AX10:AY10"/>
    <mergeCell ref="AV5:AZ5"/>
    <mergeCell ref="AV7:AZ7"/>
    <mergeCell ref="AX9:AY9"/>
    <mergeCell ref="AY12:AY16"/>
    <mergeCell ref="AZ12:AZ16"/>
    <mergeCell ref="AV12:AV16"/>
    <mergeCell ref="AW12:AW16"/>
    <mergeCell ref="AX12:AX16"/>
    <mergeCell ref="AY17:AY21"/>
    <mergeCell ref="AZ17:AZ21"/>
    <mergeCell ref="AV17:AV21"/>
    <mergeCell ref="AW17:AW21"/>
    <mergeCell ref="AX17:AX21"/>
    <mergeCell ref="BB8:BD8"/>
    <mergeCell ref="BE8:BE9"/>
    <mergeCell ref="BA8:BA9"/>
    <mergeCell ref="BA1:BE1"/>
    <mergeCell ref="BC10:BD10"/>
    <mergeCell ref="BA5:BE5"/>
    <mergeCell ref="BA7:BE7"/>
    <mergeCell ref="BC9:BD9"/>
    <mergeCell ref="BD12:BD16"/>
    <mergeCell ref="BE12:BE16"/>
    <mergeCell ref="BA12:BA16"/>
    <mergeCell ref="BB12:BB16"/>
    <mergeCell ref="BC12:BC16"/>
    <mergeCell ref="BD17:BD21"/>
    <mergeCell ref="BE17:BE21"/>
    <mergeCell ref="BA17:BA21"/>
    <mergeCell ref="BB17:BB21"/>
    <mergeCell ref="BC17:BC21"/>
  </mergeCells>
  <dataValidations count="141">
    <dataValidation type="list" allowBlank="1" showInputMessage="1" showErrorMessage="1" errorTitle="Ошибка" error="Выберите значение из списка" prompt="Выберите значение из списка" sqref="G34:G38 G12:G16 G23:G32">
      <formula1>kind_of_unit</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K12 I34 K34 I23 K23 I28 K28"/>
    <dataValidation type="decimal" allowBlank="1" showErrorMessage="1" errorTitle="Ошибка" error="Допускается ввод только неотрицательных чисел!" sqref="L34:BE38 L12:L16 L23:L32 Q24:BE32 P24:P32 O24:O32 N24:N32 M24:M32">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17">
      <formula1>kind_of_unit</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17"/>
    <dataValidation type="decimal" allowBlank="1" showErrorMessage="1" errorTitle="Ошибка" error="Допускается ввод только неотрицательных чисел!" sqref="L1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18">
      <formula1>kind_of_unit</formula1>
    </dataValidation>
    <dataValidation type="decimal" allowBlank="1" showErrorMessage="1" errorTitle="Ошибка" error="Допускается ввод только неотрицательных чисел!" sqref="L18">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19">
      <formula1>kind_of_unit</formula1>
    </dataValidation>
    <dataValidation type="decimal" allowBlank="1" showErrorMessage="1" errorTitle="Ошибка" error="Допускается ввод только неотрицательных чисел!" sqref="L19">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0">
      <formula1>kind_of_unit</formula1>
    </dataValidation>
    <dataValidation type="decimal" allowBlank="1" showErrorMessage="1" errorTitle="Ошибка" error="Допускается ввод только неотрицательных чисел!" sqref="L2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
      <formula1>kind_of_unit</formula1>
    </dataValidation>
    <dataValidation type="decimal" allowBlank="1" showErrorMessage="1" errorTitle="Ошибка" error="Допускается ввод только неотрицательных чисел!" sqref="L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12"/>
    <dataValidation type="decimal" allowBlank="1" showErrorMessage="1" errorTitle="Ошибка" error="Допускается ввод только неотрицательных чисел!" sqref="Q12">
      <formula1>0</formula1>
      <formula2>9.99999999999999E+23</formula2>
    </dataValidation>
    <dataValidation type="decimal" allowBlank="1" showErrorMessage="1" errorTitle="Ошибка" error="Допускается ввод только неотрицательных чисел!" sqref="Q13">
      <formula1>0</formula1>
      <formula2>9.99999999999999E+23</formula2>
    </dataValidation>
    <dataValidation type="decimal" allowBlank="1" showErrorMessage="1" errorTitle="Ошибка" error="Допускается ввод только неотрицательных чисел!" sqref="Q14">
      <formula1>0</formula1>
      <formula2>9.99999999999999E+23</formula2>
    </dataValidation>
    <dataValidation type="decimal" allowBlank="1" showErrorMessage="1" errorTitle="Ошибка" error="Допускается ввод только неотрицательных чисел!" sqref="Q15">
      <formula1>0</formula1>
      <formula2>9.99999999999999E+23</formula2>
    </dataValidation>
    <dataValidation type="decimal" allowBlank="1" showErrorMessage="1" errorTitle="Ошибка" error="Допускается ввод только неотрицательных чисел!" sqref="Q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17"/>
    <dataValidation type="decimal" allowBlank="1" showErrorMessage="1" errorTitle="Ошибка" error="Допускается ввод только неотрицательных чисел!" sqref="Q17">
      <formula1>0</formula1>
      <formula2>9.99999999999999E+23</formula2>
    </dataValidation>
    <dataValidation type="decimal" allowBlank="1" showErrorMessage="1" errorTitle="Ошибка" error="Допускается ввод только неотрицательных чисел!" sqref="Q18">
      <formula1>0</formula1>
      <formula2>9.99999999999999E+23</formula2>
    </dataValidation>
    <dataValidation type="decimal" allowBlank="1" showErrorMessage="1" errorTitle="Ошибка" error="Допускается ввод только неотрицательных чисел!" sqref="Q19">
      <formula1>0</formula1>
      <formula2>9.99999999999999E+23</formula2>
    </dataValidation>
    <dataValidation type="decimal" allowBlank="1" showErrorMessage="1" errorTitle="Ошибка" error="Допускается ввод только неотрицательных чисел!" sqref="Q20">
      <formula1>0</formula1>
      <formula2>9.99999999999999E+23</formula2>
    </dataValidation>
    <dataValidation type="decimal" allowBlank="1" showErrorMessage="1" errorTitle="Ошибка" error="Допускается ввод только неотрицательных чисел!" sqref="Q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12"/>
    <dataValidation type="decimal" allowBlank="1" showErrorMessage="1" errorTitle="Ошибка" error="Допускается ввод только неотрицательных чисел!" sqref="V12">
      <formula1>0</formula1>
      <formula2>9.99999999999999E+23</formula2>
    </dataValidation>
    <dataValidation type="decimal" allowBlank="1" showErrorMessage="1" errorTitle="Ошибка" error="Допускается ввод только неотрицательных чисел!" sqref="V13">
      <formula1>0</formula1>
      <formula2>9.99999999999999E+23</formula2>
    </dataValidation>
    <dataValidation type="decimal" allowBlank="1" showErrorMessage="1" errorTitle="Ошибка" error="Допускается ввод только неотрицательных чисел!" sqref="V14">
      <formula1>0</formula1>
      <formula2>9.99999999999999E+23</formula2>
    </dataValidation>
    <dataValidation type="decimal" allowBlank="1" showErrorMessage="1" errorTitle="Ошибка" error="Допускается ввод только неотрицательных чисел!" sqref="V15">
      <formula1>0</formula1>
      <formula2>9.99999999999999E+23</formula2>
    </dataValidation>
    <dataValidation type="decimal" allowBlank="1" showErrorMessage="1" errorTitle="Ошибка" error="Допускается ввод только неотрицательных чисел!" sqref="V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17"/>
    <dataValidation type="decimal" allowBlank="1" showErrorMessage="1" errorTitle="Ошибка" error="Допускается ввод только неотрицательных чисел!" sqref="V17">
      <formula1>0</formula1>
      <formula2>9.99999999999999E+23</formula2>
    </dataValidation>
    <dataValidation type="decimal" allowBlank="1" showErrorMessage="1" errorTitle="Ошибка" error="Допускается ввод только неотрицательных чисел!" sqref="V18">
      <formula1>0</formula1>
      <formula2>9.99999999999999E+23</formula2>
    </dataValidation>
    <dataValidation type="decimal" allowBlank="1" showErrorMessage="1" errorTitle="Ошибка" error="Допускается ввод только неотрицательных чисел!" sqref="V19">
      <formula1>0</formula1>
      <formula2>9.99999999999999E+23</formula2>
    </dataValidation>
    <dataValidation type="decimal" allowBlank="1" showErrorMessage="1" errorTitle="Ошибка" error="Допускается ввод только неотрицательных чисел!" sqref="V20">
      <formula1>0</formula1>
      <formula2>9.99999999999999E+23</formula2>
    </dataValidation>
    <dataValidation type="decimal" allowBlank="1" showErrorMessage="1" errorTitle="Ошибка" error="Допускается ввод только неотрицательных чисел!" sqref="V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X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12"/>
    <dataValidation type="decimal" allowBlank="1" showErrorMessage="1" errorTitle="Ошибка" error="Допускается ввод только неотрицательных чисел!" sqref="AA12">
      <formula1>0</formula1>
      <formula2>9.99999999999999E+23</formula2>
    </dataValidation>
    <dataValidation type="decimal" allowBlank="1" showErrorMessage="1" errorTitle="Ошибка" error="Допускается ввод только неотрицательных чисел!" sqref="AA13">
      <formula1>0</formula1>
      <formula2>9.99999999999999E+23</formula2>
    </dataValidation>
    <dataValidation type="decimal" allowBlank="1" showErrorMessage="1" errorTitle="Ошибка" error="Допускается ввод только неотрицательных чисел!" sqref="AA14">
      <formula1>0</formula1>
      <formula2>9.99999999999999E+23</formula2>
    </dataValidation>
    <dataValidation type="decimal" allowBlank="1" showErrorMessage="1" errorTitle="Ошибка" error="Допускается ввод только неотрицательных чисел!" sqref="AA15">
      <formula1>0</formula1>
      <formula2>9.99999999999999E+23</formula2>
    </dataValidation>
    <dataValidation type="decimal" allowBlank="1" showErrorMessage="1" errorTitle="Ошибка" error="Допускается ввод только неотрицательных чисел!" sqref="AA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X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17"/>
    <dataValidation type="decimal" allowBlank="1" showErrorMessage="1" errorTitle="Ошибка" error="Допускается ввод только неотрицательных чисел!" sqref="AA17">
      <formula1>0</formula1>
      <formula2>9.99999999999999E+23</formula2>
    </dataValidation>
    <dataValidation type="decimal" allowBlank="1" showErrorMessage="1" errorTitle="Ошибка" error="Допускается ввод только неотрицательных чисел!" sqref="AA18">
      <formula1>0</formula1>
      <formula2>9.99999999999999E+23</formula2>
    </dataValidation>
    <dataValidation type="decimal" allowBlank="1" showErrorMessage="1" errorTitle="Ошибка" error="Допускается ввод только неотрицательных чисел!" sqref="AA19">
      <formula1>0</formula1>
      <formula2>9.99999999999999E+23</formula2>
    </dataValidation>
    <dataValidation type="decimal" allowBlank="1" showErrorMessage="1" errorTitle="Ошибка" error="Допускается ввод только неотрицательных чисел!" sqref="AA20">
      <formula1>0</formula1>
      <formula2>9.99999999999999E+23</formula2>
    </dataValidation>
    <dataValidation type="decimal" allowBlank="1" showErrorMessage="1" errorTitle="Ошибка" error="Допускается ввод только неотрицательных чисел!" sqref="AA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E12"/>
    <dataValidation type="decimal" allowBlank="1" showErrorMessage="1" errorTitle="Ошибка" error="Допускается ввод только неотрицательных чисел!" sqref="AF12">
      <formula1>0</formula1>
      <formula2>9.99999999999999E+23</formula2>
    </dataValidation>
    <dataValidation type="decimal" allowBlank="1" showErrorMessage="1" errorTitle="Ошибка" error="Допускается ввод только неотрицательных чисел!" sqref="AF13">
      <formula1>0</formula1>
      <formula2>9.99999999999999E+23</formula2>
    </dataValidation>
    <dataValidation type="decimal" allowBlank="1" showErrorMessage="1" errorTitle="Ошибка" error="Допускается ввод только неотрицательных чисел!" sqref="AF14">
      <formula1>0</formula1>
      <formula2>9.99999999999999E+23</formula2>
    </dataValidation>
    <dataValidation type="decimal" allowBlank="1" showErrorMessage="1" errorTitle="Ошибка" error="Допускается ввод только неотрицательных чисел!" sqref="AF15">
      <formula1>0</formula1>
      <formula2>9.99999999999999E+23</formula2>
    </dataValidation>
    <dataValidation type="decimal" allowBlank="1" showErrorMessage="1" errorTitle="Ошибка" error="Допускается ввод только неотрицательных чисел!" sqref="AF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E17"/>
    <dataValidation type="decimal" allowBlank="1" showErrorMessage="1" errorTitle="Ошибка" error="Допускается ввод только неотрицательных чисел!" sqref="AF17">
      <formula1>0</formula1>
      <formula2>9.99999999999999E+23</formula2>
    </dataValidation>
    <dataValidation type="decimal" allowBlank="1" showErrorMessage="1" errorTitle="Ошибка" error="Допускается ввод только неотрицательных чисел!" sqref="AF18">
      <formula1>0</formula1>
      <formula2>9.99999999999999E+23</formula2>
    </dataValidation>
    <dataValidation type="decimal" allowBlank="1" showErrorMessage="1" errorTitle="Ошибка" error="Допускается ввод только неотрицательных чисел!" sqref="AF19">
      <formula1>0</formula1>
      <formula2>9.99999999999999E+23</formula2>
    </dataValidation>
    <dataValidation type="decimal" allowBlank="1" showErrorMessage="1" errorTitle="Ошибка" error="Допускается ввод только неотрицательных чисел!" sqref="AF20">
      <formula1>0</formula1>
      <formula2>9.99999999999999E+23</formula2>
    </dataValidation>
    <dataValidation type="decimal" allowBlank="1" showErrorMessage="1" errorTitle="Ошибка" error="Допускается ввод только неотрицательных чисел!" sqref="AF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H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J12"/>
    <dataValidation type="decimal" allowBlank="1" showErrorMessage="1" errorTitle="Ошибка" error="Допускается ввод только неотрицательных чисел!" sqref="AK12">
      <formula1>0</formula1>
      <formula2>9.99999999999999E+23</formula2>
    </dataValidation>
    <dataValidation type="decimal" allowBlank="1" showErrorMessage="1" errorTitle="Ошибка" error="Допускается ввод только неотрицательных чисел!" sqref="AK13">
      <formula1>0</formula1>
      <formula2>9.99999999999999E+23</formula2>
    </dataValidation>
    <dataValidation type="decimal" allowBlank="1" showErrorMessage="1" errorTitle="Ошибка" error="Допускается ввод только неотрицательных чисел!" sqref="AK14">
      <formula1>0</formula1>
      <formula2>9.99999999999999E+23</formula2>
    </dataValidation>
    <dataValidation type="decimal" allowBlank="1" showErrorMessage="1" errorTitle="Ошибка" error="Допускается ввод только неотрицательных чисел!" sqref="AK15">
      <formula1>0</formula1>
      <formula2>9.99999999999999E+23</formula2>
    </dataValidation>
    <dataValidation type="decimal" allowBlank="1" showErrorMessage="1" errorTitle="Ошибка" error="Допускается ввод только неотрицательных чисел!" sqref="AK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H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J17"/>
    <dataValidation type="decimal" allowBlank="1" showErrorMessage="1" errorTitle="Ошибка" error="Допускается ввод только неотрицательных чисел!" sqref="AK17">
      <formula1>0</formula1>
      <formula2>9.99999999999999E+23</formula2>
    </dataValidation>
    <dataValidation type="decimal" allowBlank="1" showErrorMessage="1" errorTitle="Ошибка" error="Допускается ввод только неотрицательных чисел!" sqref="AK18">
      <formula1>0</formula1>
      <formula2>9.99999999999999E+23</formula2>
    </dataValidation>
    <dataValidation type="decimal" allowBlank="1" showErrorMessage="1" errorTitle="Ошибка" error="Допускается ввод только неотрицательных чисел!" sqref="AK19">
      <formula1>0</formula1>
      <formula2>9.99999999999999E+23</formula2>
    </dataValidation>
    <dataValidation type="decimal" allowBlank="1" showErrorMessage="1" errorTitle="Ошибка" error="Допускается ввод только неотрицательных чисел!" sqref="AK20">
      <formula1>0</formula1>
      <formula2>9.99999999999999E+23</formula2>
    </dataValidation>
    <dataValidation type="decimal" allowBlank="1" showErrorMessage="1" errorTitle="Ошибка" error="Допускается ввод только неотрицательных чисел!" sqref="AK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M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O12"/>
    <dataValidation type="decimal" allowBlank="1" showErrorMessage="1" errorTitle="Ошибка" error="Допускается ввод только неотрицательных чисел!" sqref="AP12">
      <formula1>0</formula1>
      <formula2>9.99999999999999E+23</formula2>
    </dataValidation>
    <dataValidation type="decimal" allowBlank="1" showErrorMessage="1" errorTitle="Ошибка" error="Допускается ввод только неотрицательных чисел!" sqref="AP13">
      <formula1>0</formula1>
      <formula2>9.99999999999999E+23</formula2>
    </dataValidation>
    <dataValidation type="decimal" allowBlank="1" showErrorMessage="1" errorTitle="Ошибка" error="Допускается ввод только неотрицательных чисел!" sqref="AP14">
      <formula1>0</formula1>
      <formula2>9.99999999999999E+23</formula2>
    </dataValidation>
    <dataValidation type="decimal" allowBlank="1" showErrorMessage="1" errorTitle="Ошибка" error="Допускается ввод только неотрицательных чисел!" sqref="AP15">
      <formula1>0</formula1>
      <formula2>9.99999999999999E+23</formula2>
    </dataValidation>
    <dataValidation type="decimal" allowBlank="1" showErrorMessage="1" errorTitle="Ошибка" error="Допускается ввод только неотрицательных чисел!" sqref="AP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M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O17"/>
    <dataValidation type="decimal" allowBlank="1" showErrorMessage="1" errorTitle="Ошибка" error="Допускается ввод только неотрицательных чисел!" sqref="AP17">
      <formula1>0</formula1>
      <formula2>9.99999999999999E+23</formula2>
    </dataValidation>
    <dataValidation type="decimal" allowBlank="1" showErrorMessage="1" errorTitle="Ошибка" error="Допускается ввод только неотрицательных чисел!" sqref="AP18">
      <formula1>0</formula1>
      <formula2>9.99999999999999E+23</formula2>
    </dataValidation>
    <dataValidation type="decimal" allowBlank="1" showErrorMessage="1" errorTitle="Ошибка" error="Допускается ввод только неотрицательных чисел!" sqref="AP19">
      <formula1>0</formula1>
      <formula2>9.99999999999999E+23</formula2>
    </dataValidation>
    <dataValidation type="decimal" allowBlank="1" showErrorMessage="1" errorTitle="Ошибка" error="Допускается ввод только неотрицательных чисел!" sqref="AP20">
      <formula1>0</formula1>
      <formula2>9.99999999999999E+23</formula2>
    </dataValidation>
    <dataValidation type="decimal" allowBlank="1" showErrorMessage="1" errorTitle="Ошибка" error="Допускается ввод только неотрицательных чисел!" sqref="AP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R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T12"/>
    <dataValidation type="decimal" allowBlank="1" showErrorMessage="1" errorTitle="Ошибка" error="Допускается ввод только неотрицательных чисел!" sqref="AU12">
      <formula1>0</formula1>
      <formula2>9.99999999999999E+23</formula2>
    </dataValidation>
    <dataValidation type="decimal" allowBlank="1" showErrorMessage="1" errorTitle="Ошибка" error="Допускается ввод только неотрицательных чисел!" sqref="AU13">
      <formula1>0</formula1>
      <formula2>9.99999999999999E+23</formula2>
    </dataValidation>
    <dataValidation type="decimal" allowBlank="1" showErrorMessage="1" errorTitle="Ошибка" error="Допускается ввод только неотрицательных чисел!" sqref="AU14">
      <formula1>0</formula1>
      <formula2>9.99999999999999E+23</formula2>
    </dataValidation>
    <dataValidation type="decimal" allowBlank="1" showErrorMessage="1" errorTitle="Ошибка" error="Допускается ввод только неотрицательных чисел!" sqref="AU15">
      <formula1>0</formula1>
      <formula2>9.99999999999999E+23</formula2>
    </dataValidation>
    <dataValidation type="decimal" allowBlank="1" showErrorMessage="1" errorTitle="Ошибка" error="Допускается ввод только неотрицательных чисел!" sqref="AU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R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T17"/>
    <dataValidation type="decimal" allowBlank="1" showErrorMessage="1" errorTitle="Ошибка" error="Допускается ввод только неотрицательных чисел!" sqref="AU17">
      <formula1>0</formula1>
      <formula2>9.99999999999999E+23</formula2>
    </dataValidation>
    <dataValidation type="decimal" allowBlank="1" showErrorMessage="1" errorTitle="Ошибка" error="Допускается ввод только неотрицательных чисел!" sqref="AU18">
      <formula1>0</formula1>
      <formula2>9.99999999999999E+23</formula2>
    </dataValidation>
    <dataValidation type="decimal" allowBlank="1" showErrorMessage="1" errorTitle="Ошибка" error="Допускается ввод только неотрицательных чисел!" sqref="AU19">
      <formula1>0</formula1>
      <formula2>9.99999999999999E+23</formula2>
    </dataValidation>
    <dataValidation type="decimal" allowBlank="1" showErrorMessage="1" errorTitle="Ошибка" error="Допускается ввод только неотрицательных чисел!" sqref="AU20">
      <formula1>0</formula1>
      <formula2>9.99999999999999E+23</formula2>
    </dataValidation>
    <dataValidation type="decimal" allowBlank="1" showErrorMessage="1" errorTitle="Ошибка" error="Допускается ввод только неотрицательных чисел!" sqref="AU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W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Y12"/>
    <dataValidation type="decimal" allowBlank="1" showErrorMessage="1" errorTitle="Ошибка" error="Допускается ввод только неотрицательных чисел!" sqref="AZ12">
      <formula1>0</formula1>
      <formula2>9.99999999999999E+23</formula2>
    </dataValidation>
    <dataValidation type="decimal" allowBlank="1" showErrorMessage="1" errorTitle="Ошибка" error="Допускается ввод только неотрицательных чисел!" sqref="AZ13">
      <formula1>0</formula1>
      <formula2>9.99999999999999E+23</formula2>
    </dataValidation>
    <dataValidation type="decimal" allowBlank="1" showErrorMessage="1" errorTitle="Ошибка" error="Допускается ввод только неотрицательных чисел!" sqref="AZ14">
      <formula1>0</formula1>
      <formula2>9.99999999999999E+23</formula2>
    </dataValidation>
    <dataValidation type="decimal" allowBlank="1" showErrorMessage="1" errorTitle="Ошибка" error="Допускается ввод только неотрицательных чисел!" sqref="AZ15">
      <formula1>0</formula1>
      <formula2>9.99999999999999E+23</formula2>
    </dataValidation>
    <dataValidation type="decimal" allowBlank="1" showErrorMessage="1" errorTitle="Ошибка" error="Допускается ввод только неотрицательных чисел!" sqref="AZ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W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Y17"/>
    <dataValidation type="decimal" allowBlank="1" showErrorMessage="1" errorTitle="Ошибка" error="Допускается ввод только неотрицательных чисел!" sqref="AZ17">
      <formula1>0</formula1>
      <formula2>9.99999999999999E+23</formula2>
    </dataValidation>
    <dataValidation type="decimal" allowBlank="1" showErrorMessage="1" errorTitle="Ошибка" error="Допускается ввод только неотрицательных чисел!" sqref="AZ18">
      <formula1>0</formula1>
      <formula2>9.99999999999999E+23</formula2>
    </dataValidation>
    <dataValidation type="decimal" allowBlank="1" showErrorMessage="1" errorTitle="Ошибка" error="Допускается ввод только неотрицательных чисел!" sqref="AZ19">
      <formula1>0</formula1>
      <formula2>9.99999999999999E+23</formula2>
    </dataValidation>
    <dataValidation type="decimal" allowBlank="1" showErrorMessage="1" errorTitle="Ошибка" error="Допускается ввод только неотрицательных чисел!" sqref="AZ20">
      <formula1>0</formula1>
      <formula2>9.99999999999999E+23</formula2>
    </dataValidation>
    <dataValidation type="decimal" allowBlank="1" showErrorMessage="1" errorTitle="Ошибка" error="Допускается ввод только неотрицательных чисел!" sqref="AZ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B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D12"/>
    <dataValidation type="decimal" allowBlank="1" showErrorMessage="1" errorTitle="Ошибка" error="Допускается ввод только неотрицательных чисел!" sqref="BE12">
      <formula1>0</formula1>
      <formula2>9.99999999999999E+23</formula2>
    </dataValidation>
    <dataValidation type="decimal" allowBlank="1" showErrorMessage="1" errorTitle="Ошибка" error="Допускается ввод только неотрицательных чисел!" sqref="BE13">
      <formula1>0</formula1>
      <formula2>9.99999999999999E+23</formula2>
    </dataValidation>
    <dataValidation type="decimal" allowBlank="1" showErrorMessage="1" errorTitle="Ошибка" error="Допускается ввод только неотрицательных чисел!" sqref="BE14">
      <formula1>0</formula1>
      <formula2>9.99999999999999E+23</formula2>
    </dataValidation>
    <dataValidation type="decimal" allowBlank="1" showErrorMessage="1" errorTitle="Ошибка" error="Допускается ввод только неотрицательных чисел!" sqref="BE15">
      <formula1>0</formula1>
      <formula2>9.99999999999999E+23</formula2>
    </dataValidation>
    <dataValidation type="decimal" allowBlank="1" showErrorMessage="1" errorTitle="Ошибка" error="Допускается ввод только неотрицательных чисел!" sqref="BE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B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D17"/>
    <dataValidation type="decimal" allowBlank="1" showErrorMessage="1" errorTitle="Ошибка" error="Допускается ввод только неотрицательных чисел!" sqref="BE17">
      <formula1>0</formula1>
      <formula2>9.99999999999999E+23</formula2>
    </dataValidation>
    <dataValidation type="decimal" allowBlank="1" showErrorMessage="1" errorTitle="Ошибка" error="Допускается ввод только неотрицательных чисел!" sqref="BE18">
      <formula1>0</formula1>
      <formula2>9.99999999999999E+23</formula2>
    </dataValidation>
    <dataValidation type="decimal" allowBlank="1" showErrorMessage="1" errorTitle="Ошибка" error="Допускается ввод только неотрицательных чисел!" sqref="BE19">
      <formula1>0</formula1>
      <formula2>9.99999999999999E+23</formula2>
    </dataValidation>
    <dataValidation type="decimal" allowBlank="1" showErrorMessage="1" errorTitle="Ошибка" error="Допускается ввод только неотрицательных чисел!" sqref="BE20">
      <formula1>0</formula1>
      <formula2>9.99999999999999E+23</formula2>
    </dataValidation>
    <dataValidation type="decimal" allowBlank="1" showErrorMessage="1" errorTitle="Ошибка" error="Допускается ввод только неотрицательных чисел!" sqref="BE21">
      <formula1>0</formula1>
      <formula2>9.99999999999999E+23</formula2>
    </dataValidation>
  </dataValidation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dr="http://schemas.openxmlformats.org/drawingml/2006/spreadsheetDrawing" xmlns:x14ac="http://schemas.microsoft.com/office/spreadsheetml/2009/9/ac" xmlns:xr="http://schemas.microsoft.com/office/spreadsheetml/2014/revision" xmlns:xr2="http://schemas.microsoft.com/office/spreadsheetml/2015/revision2" xmlns:xr3="http://schemas.microsoft.com/office/spreadsheetml/2016/revision3" xr:uid="{B3E33203-3D68-A906-7086-0.E351C106}" mc:Ignorable="x14ac xr xr2 xr3">
  <sheetPr>
    <tabColor rgb="FFCCCCFF"/>
  </sheetPr>
  <dimension ref="A1:Q53"/>
  <sheetViews>
    <sheetView topLeftCell="A1" showGridLines="0" zoomScale="90" workbookViewId="0">
      <selection activeCell="I44" sqref="I44"/>
    </sheetView>
  </sheetViews>
  <sheetFormatPr defaultColWidth="9.140625" customHeight="1" defaultRowHeight="18.75"/>
  <cols>
    <col min="1" max="1" style="84" width="10.7109375" hidden="1" customWidth="1"/>
    <col min="2" max="2" style="460" width="10.7109375" hidden="1" customWidth="1"/>
    <col min="3" max="3" style="134" width="3.7109375" hidden="1" customWidth="1"/>
    <col min="4" max="4" style="457" width="3.7109375" customWidth="1"/>
    <col min="5" max="5" style="457" width="55.7109375" customWidth="1"/>
    <col min="6" max="6" style="457" width="50.7109375" customWidth="1"/>
    <col min="7" max="7" style="150" width="3.7109375" customWidth="1"/>
    <col min="8" max="8" style="457" width="9.140625"/>
    <col min="9" max="9" style="146" width="9.140625"/>
    <col min="10" max="10" style="457" width="9.140625"/>
    <col min="11" max="11" style="208" width="3.140625" customWidth="1"/>
    <col min="12" max="16" style="457" width="9.140625"/>
    <col min="17" max="17" style="178" width="9.140625"/>
  </cols>
  <sheetData>
    <row s="84" customFormat="1" customHeight="1" ht="13.5" hidden="1">
      <c r="A1" s="79"/>
      <c r="B1" s="80"/>
      <c r="G1" s="145"/>
      <c r="I1" s="146"/>
      <c r="K1" s="206"/>
      <c r="Q1" s="176"/>
    </row>
    <row s="84" customFormat="1" customHeight="1" ht="3">
      <c r="A2" s="79"/>
      <c r="B2" s="80"/>
      <c r="G2" s="145"/>
      <c r="I2" s="146"/>
      <c r="K2" s="206"/>
      <c r="Q2" s="176"/>
    </row>
    <row s="457" customFormat="1" customHeight="1" ht="19.5">
      <c r="A3" s="81"/>
      <c r="B3" s="80"/>
      <c r="C3" s="134"/>
      <c r="E3" s="882" t="str">
        <f>code</f>
        <v>Код отчёта: PP109.OPEN.INFO.PRICE.TKO.EIAS</v>
      </c>
      <c r="F3" s="911"/>
      <c r="G3" s="147"/>
      <c r="I3" s="146"/>
      <c r="Q3" s="177"/>
    </row>
    <row s="457" customFormat="1" customHeight="1" ht="19.5">
      <c r="A4" s="81"/>
      <c r="B4" s="80"/>
      <c r="C4" s="134"/>
      <c r="D4" s="136"/>
      <c r="E4" s="189" t="str">
        <f>version</f>
        <v>Версия отчёта: 1.0.4</v>
      </c>
      <c r="F4" s="362"/>
      <c r="G4" s="147"/>
      <c r="I4" s="146"/>
      <c r="Q4" s="177"/>
    </row>
    <row s="457" customFormat="1" customHeight="1" ht="26.25">
      <c r="A5" s="81"/>
      <c r="B5" s="80"/>
      <c r="C5" s="134"/>
      <c r="D5" s="136"/>
      <c r="E5" s="721" t="s">
        <v>3</v>
      </c>
      <c r="F5" s="721"/>
      <c r="G5" s="148"/>
      <c r="I5" s="146"/>
      <c r="K5" s="207"/>
      <c r="Q5" s="177"/>
    </row>
    <row customHeight="1" ht="11.25">
      <c r="D6" s="136"/>
      <c r="E6" s="137"/>
      <c r="F6" s="149"/>
      <c r="G6" s="148"/>
    </row>
    <row customHeight="1" ht="19.5">
      <c r="D7" s="136"/>
      <c r="E7" s="137" t="s">
        <v>14</v>
      </c>
      <c r="F7" s="371" t="s">
        <v>15</v>
      </c>
      <c r="G7" s="148"/>
    </row>
    <row s="582" customFormat="1" customHeight="1" ht="5.25">
      <c r="A8" s="393"/>
      <c r="B8" s="385"/>
      <c r="C8" s="386"/>
      <c r="D8" s="394"/>
      <c r="E8" s="388"/>
      <c r="F8" s="395"/>
      <c r="G8" s="396"/>
      <c r="H8" s="391"/>
      <c r="I8" s="397"/>
    </row>
    <row customHeight="1" ht="22.5">
      <c r="D9" s="136"/>
      <c r="E9" s="137" t="s">
        <v>16</v>
      </c>
      <c r="F9" s="912" t="s">
        <v>17</v>
      </c>
      <c r="G9" s="148"/>
    </row>
    <row s="582" customFormat="1" customHeight="1" ht="5.25">
      <c r="A10" s="384"/>
      <c r="B10" s="385"/>
      <c r="C10" s="386"/>
      <c r="D10" s="387"/>
      <c r="E10" s="388"/>
      <c r="F10" s="389"/>
      <c r="G10" s="390"/>
      <c r="I10" s="392"/>
    </row>
    <row customHeight="1" ht="22.5">
      <c r="A11" s="138"/>
      <c r="D11" s="139"/>
      <c r="E11" s="137" t="s">
        <v>18</v>
      </c>
      <c r="F11" s="913">
        <v>46023.486655092594</v>
      </c>
      <c r="G11" s="150"/>
    </row>
    <row customHeight="1" ht="22.5">
      <c r="A12" s="138"/>
      <c r="D12" s="139"/>
      <c r="E12" s="137" t="s">
        <v>19</v>
      </c>
      <c r="F12" s="913">
        <v>47848</v>
      </c>
      <c r="G12" s="150"/>
    </row>
    <row s="380" customFormat="1" customHeight="1" ht="6">
      <c r="A13" s="454"/>
      <c r="B13" s="463"/>
      <c r="C13" s="375"/>
      <c r="D13" s="376"/>
      <c r="E13" s="377"/>
      <c r="F13" s="378"/>
      <c r="G13" s="379"/>
      <c r="I13" s="381"/>
    </row>
    <row customHeight="1" ht="19.5">
      <c r="A14" s="138"/>
      <c r="D14" s="139"/>
      <c r="E14" s="140" t="s">
        <v>20</v>
      </c>
      <c r="F14" s="914" t="s">
        <v>21</v>
      </c>
      <c r="G14" s="150"/>
    </row>
    <row customHeight="1" ht="22.5" hidden="1">
      <c r="A15" s="138"/>
      <c r="D15" s="139"/>
      <c r="E15" s="144" t="s">
        <v>22</v>
      </c>
      <c r="F15" s="915">
        <v>46007.487228460646</v>
      </c>
      <c r="G15" s="150"/>
    </row>
    <row customHeight="1" ht="22.5" hidden="1">
      <c r="A16" s="138"/>
      <c r="D16" s="139"/>
      <c r="E16" s="144" t="s">
        <v>23</v>
      </c>
      <c r="F16" s="915"/>
      <c r="G16" s="150"/>
    </row>
    <row s="457" customFormat="1" customHeight="1" ht="19.5">
      <c r="A17" s="81"/>
      <c r="B17" s="460"/>
      <c r="C17" s="134"/>
      <c r="E17" s="65"/>
      <c r="F17" s="150" t="s">
        <v>24</v>
      </c>
      <c r="G17" s="147"/>
      <c r="I17" s="146"/>
      <c r="K17" s="207"/>
      <c r="Q17" s="177"/>
    </row>
    <row s="582" customFormat="1" customHeight="1" ht="5.25">
      <c r="A18" s="393"/>
      <c r="B18" s="580"/>
      <c r="C18" s="386"/>
      <c r="D18" s="391"/>
      <c r="E18" s="403"/>
      <c r="F18" s="579"/>
      <c r="G18" s="578"/>
      <c r="H18" s="391"/>
      <c r="I18" s="581"/>
    </row>
    <row s="457" customFormat="1" customHeight="1" ht="22.5">
      <c r="A19" s="81"/>
      <c r="B19" s="460"/>
      <c r="C19" s="134"/>
      <c r="D19" s="135"/>
      <c r="E19" s="144" t="s">
        <v>25</v>
      </c>
      <c r="F19" s="916" t="s">
        <v>26</v>
      </c>
      <c r="G19" s="147"/>
      <c r="H19" s="135"/>
      <c r="I19" s="91"/>
      <c r="K19" s="208"/>
      <c r="Q19" s="178"/>
    </row>
    <row s="457" customFormat="1" customHeight="1" ht="19.5">
      <c r="A20" s="81"/>
      <c r="B20" s="460"/>
      <c r="C20" s="134"/>
      <c r="D20" s="135"/>
      <c r="E20" s="144" t="s">
        <v>27</v>
      </c>
      <c r="F20" s="913">
        <v>46006</v>
      </c>
      <c r="G20" s="147"/>
      <c r="H20" s="135"/>
      <c r="I20" s="91"/>
      <c r="K20" s="208"/>
      <c r="Q20" s="178"/>
    </row>
    <row s="457" customFormat="1" customHeight="1" ht="19.5">
      <c r="A21" s="81"/>
      <c r="B21" s="460"/>
      <c r="C21" s="134"/>
      <c r="D21" s="135"/>
      <c r="E21" s="144" t="s">
        <v>28</v>
      </c>
      <c r="F21" s="916" t="s">
        <v>29</v>
      </c>
      <c r="G21" s="147"/>
      <c r="H21" s="135"/>
      <c r="I21" s="91"/>
      <c r="K21" s="208"/>
      <c r="Q21" s="178"/>
    </row>
    <row s="457" customFormat="1" customHeight="1" ht="30">
      <c r="A22" s="81"/>
      <c r="B22" s="460"/>
      <c r="C22" s="134"/>
      <c r="D22" s="135"/>
      <c r="E22" s="144" t="s">
        <v>30</v>
      </c>
      <c r="F22" s="916" t="s">
        <v>31</v>
      </c>
      <c r="G22" s="147"/>
      <c r="H22" s="135"/>
      <c r="I22" s="91"/>
      <c r="K22" s="208"/>
      <c r="Q22" s="178"/>
    </row>
    <row s="582" customFormat="1" customHeight="1" ht="14.25">
      <c r="A23" s="393"/>
      <c r="B23" s="580"/>
      <c r="C23" s="386"/>
      <c r="D23" s="391"/>
      <c r="E23" s="403"/>
      <c r="F23" s="577"/>
      <c r="G23" s="578"/>
      <c r="H23" s="391"/>
      <c r="I23" s="581"/>
    </row>
    <row s="457" customFormat="1" customHeight="1" ht="14.25" hidden="1">
      <c r="A24" s="81"/>
      <c r="B24" s="460"/>
      <c r="C24" s="134"/>
      <c r="E24" s="65"/>
      <c r="F24" s="150" t="s">
        <v>32</v>
      </c>
      <c r="G24" s="147"/>
      <c r="I24" s="146"/>
      <c r="K24" s="207"/>
      <c r="Q24" s="177"/>
    </row>
    <row s="576" customFormat="1" customHeight="1" ht="14.25" hidden="1">
      <c r="A25" s="576"/>
      <c r="B25" s="575"/>
      <c r="C25" s="576"/>
      <c r="D25" s="576"/>
      <c r="E25" s="569"/>
      <c r="F25" s="568"/>
      <c r="G25" s="567"/>
      <c r="H25" s="576"/>
      <c r="I25" s="566"/>
    </row>
    <row s="457" customFormat="1" customHeight="1" ht="22.5" hidden="1">
      <c r="A26" s="81"/>
      <c r="B26" s="460"/>
      <c r="C26" s="134"/>
      <c r="D26" s="135"/>
      <c r="E26" s="144" t="s">
        <v>33</v>
      </c>
      <c r="F26" s="917"/>
      <c r="G26" s="147"/>
      <c r="H26" s="135"/>
      <c r="I26" s="91"/>
      <c r="K26" s="208"/>
      <c r="Q26" s="178"/>
    </row>
    <row s="457" customFormat="1" customHeight="1" ht="18.75" hidden="1">
      <c r="A27" s="81"/>
      <c r="B27" s="460"/>
      <c r="C27" s="134"/>
      <c r="D27" s="135"/>
      <c r="E27" s="144" t="s">
        <v>34</v>
      </c>
      <c r="F27" s="915"/>
      <c r="G27" s="147"/>
      <c r="H27" s="135"/>
      <c r="I27" s="91"/>
      <c r="K27" s="208"/>
      <c r="Q27" s="178"/>
    </row>
    <row s="457" customFormat="1" customHeight="1" ht="18.75" hidden="1">
      <c r="A28" s="81"/>
      <c r="B28" s="460"/>
      <c r="C28" s="134"/>
      <c r="D28" s="135"/>
      <c r="E28" s="144" t="s">
        <v>35</v>
      </c>
      <c r="F28" s="917"/>
      <c r="G28" s="147"/>
      <c r="H28" s="135"/>
      <c r="I28" s="91"/>
      <c r="K28" s="208"/>
      <c r="Q28" s="178"/>
    </row>
    <row s="457" customFormat="1" customHeight="1" ht="18.75" hidden="1">
      <c r="A29" s="81"/>
      <c r="B29" s="460"/>
      <c r="C29" s="134"/>
      <c r="D29" s="135"/>
      <c r="E29" s="144" t="s">
        <v>30</v>
      </c>
      <c r="F29" s="917"/>
      <c r="G29" s="147"/>
      <c r="H29" s="135"/>
      <c r="I29" s="91"/>
      <c r="K29" s="208"/>
      <c r="Q29" s="178"/>
    </row>
    <row s="576" customFormat="1" customHeight="1" ht="14.25" hidden="1">
      <c r="A30" s="576"/>
      <c r="B30" s="575"/>
      <c r="C30" s="576"/>
      <c r="D30" s="576"/>
      <c r="E30" s="569"/>
      <c r="F30" s="568"/>
      <c r="G30" s="567"/>
      <c r="H30" s="576"/>
      <c r="I30" s="566"/>
    </row>
    <row s="582" customFormat="1" customHeight="1" ht="14.25">
      <c r="A31" s="384"/>
      <c r="B31" s="385"/>
      <c r="C31" s="386"/>
      <c r="D31" s="387"/>
      <c r="E31" s="388"/>
      <c r="F31" s="399"/>
      <c r="G31" s="390"/>
      <c r="I31" s="392"/>
    </row>
    <row customHeight="1" ht="18.75">
      <c r="C32" s="141"/>
      <c r="D32" s="139"/>
      <c r="E32" s="137" t="s">
        <v>36</v>
      </c>
      <c r="F32" s="783" t="s">
        <v>37</v>
      </c>
      <c r="G32" s="151"/>
      <c r="H32" s="83"/>
    </row>
    <row s="582" customFormat="1" customHeight="1" ht="5.25" hidden="1">
      <c r="A33" s="384"/>
      <c r="B33" s="385"/>
      <c r="C33" s="386"/>
      <c r="D33" s="387"/>
      <c r="E33" s="388"/>
      <c r="F33" s="399"/>
      <c r="G33" s="390"/>
      <c r="I33" s="392"/>
    </row>
    <row customHeight="1" ht="18.75" hidden="1">
      <c r="C34" s="141"/>
      <c r="D34" s="139"/>
      <c r="E34" s="137" t="s">
        <v>38</v>
      </c>
      <c r="F34" s="918" t="s">
        <v>39</v>
      </c>
      <c r="G34" s="151"/>
      <c r="H34" s="83"/>
    </row>
    <row s="457" customFormat="1" customHeight="1" ht="10.5" hidden="1">
      <c r="A35" s="138"/>
      <c r="B35" s="80"/>
      <c r="C35" s="134"/>
      <c r="D35" s="139"/>
      <c r="E35" s="137"/>
      <c r="F35" s="372"/>
      <c r="G35" s="150"/>
      <c r="I35" s="146"/>
      <c r="K35" s="207"/>
      <c r="Q35" s="177"/>
    </row>
    <row s="457" customFormat="1" customHeight="1" ht="6">
      <c r="A36" s="81"/>
      <c r="B36" s="80"/>
      <c r="C36" s="141"/>
      <c r="D36" s="139"/>
      <c r="E36" s="142"/>
      <c r="F36" s="372"/>
      <c r="G36" s="151"/>
      <c r="I36" s="146"/>
      <c r="K36" s="207"/>
      <c r="Q36" s="177"/>
    </row>
    <row customHeight="1" ht="22.5" hidden="1">
      <c r="D37" s="136"/>
      <c r="E37" s="140" t="s">
        <v>40</v>
      </c>
      <c r="F37" s="912" t="s">
        <v>17</v>
      </c>
      <c r="G37" s="136"/>
    </row>
    <row customHeight="1" ht="19.5">
      <c r="C38" s="141"/>
      <c r="D38" s="139"/>
      <c r="E38" s="142" t="s">
        <v>41</v>
      </c>
      <c r="F38" s="373" t="s">
        <v>42</v>
      </c>
      <c r="G38" s="151"/>
    </row>
    <row customHeight="1" ht="19.5" hidden="1">
      <c r="C39" s="141"/>
      <c r="D39" s="139"/>
      <c r="E39" s="143" t="s">
        <v>43</v>
      </c>
      <c r="F39" s="374"/>
      <c r="G39" s="151"/>
    </row>
    <row customHeight="1" ht="19.5">
      <c r="C40" s="141"/>
      <c r="D40" s="139"/>
      <c r="E40" s="142" t="s">
        <v>44</v>
      </c>
      <c r="F40" s="373" t="s">
        <v>45</v>
      </c>
      <c r="G40" s="151"/>
    </row>
    <row customHeight="1" ht="19.5">
      <c r="C41" s="141"/>
      <c r="D41" s="139"/>
      <c r="E41" s="142" t="s">
        <v>46</v>
      </c>
      <c r="F41" s="373" t="s">
        <v>47</v>
      </c>
      <c r="G41" s="151"/>
      <c r="H41" s="83"/>
    </row>
    <row s="582" customFormat="1" customHeight="1" ht="5.25">
      <c r="A42" s="384"/>
      <c r="B42" s="385"/>
      <c r="C42" s="386"/>
      <c r="D42" s="387"/>
      <c r="E42" s="388"/>
      <c r="F42" s="389"/>
      <c r="G42" s="390"/>
      <c r="I42" s="392"/>
    </row>
    <row customHeight="1" ht="18.75">
      <c r="A43" s="84"/>
      <c r="B43" s="85"/>
      <c r="D43" s="99"/>
      <c r="E43" s="144" t="s">
        <v>48</v>
      </c>
      <c r="F43" s="916" t="s">
        <v>49</v>
      </c>
      <c r="G43" s="150"/>
    </row>
    <row customHeight="1" ht="19.5">
      <c r="A44" s="84"/>
      <c r="B44" s="85"/>
      <c r="D44" s="99"/>
      <c r="E44" s="144" t="s">
        <v>50</v>
      </c>
      <c r="F44" s="916" t="s">
        <v>51</v>
      </c>
      <c r="G44" s="150"/>
    </row>
    <row s="582" customFormat="1" customHeight="1" ht="5.25" hidden="1">
      <c r="A45" s="400"/>
      <c r="B45" s="401"/>
      <c r="C45" s="386"/>
      <c r="D45" s="402"/>
      <c r="E45" s="403"/>
      <c r="F45" s="404"/>
      <c r="G45" s="390"/>
      <c r="I45" s="392"/>
    </row>
    <row s="457" customFormat="1" customHeight="1" ht="19.5">
      <c r="A46" s="81"/>
      <c r="B46" s="80"/>
      <c r="C46" s="134"/>
      <c r="E46" s="65"/>
      <c r="F46" s="150" t="s">
        <v>52</v>
      </c>
      <c r="G46" s="147"/>
      <c r="I46" s="146"/>
      <c r="K46" s="207"/>
      <c r="Q46" s="177"/>
    </row>
    <row customHeight="1" ht="19.5">
      <c r="E47" s="144" t="s">
        <v>53</v>
      </c>
      <c r="F47" s="916" t="s">
        <v>51</v>
      </c>
    </row>
    <row customHeight="1" ht="19.5">
      <c r="E48" s="144" t="s">
        <v>54</v>
      </c>
      <c r="F48" s="916" t="s">
        <v>55</v>
      </c>
    </row>
    <row customHeight="1" ht="19.5">
      <c r="E49" s="144" t="s">
        <v>56</v>
      </c>
      <c r="F49" s="916" t="s">
        <v>57</v>
      </c>
    </row>
    <row customHeight="1" ht="19.5">
      <c r="E50" s="144" t="s">
        <v>58</v>
      </c>
      <c r="F50" s="916" t="s">
        <v>59</v>
      </c>
    </row>
    <row customHeight="1" ht="3.75">
      <c r="E51" s="144"/>
      <c r="F51" s="370"/>
    </row>
    <row customHeight="1" ht="30">
      <c r="E52" s="144"/>
      <c r="F52" s="370"/>
    </row>
    <row customHeight="1" ht="10.5"/>
  </sheetData>
  <sheetProtection formatColumns="0" formatRows="0" sort="0" autoFilter="0" insertRows="0" insertColumns="1" deleteRows="0" deleteColumns="0"/>
  <mergeCells count="1">
    <mergeCell ref="E5:F5"/>
  </mergeCells>
  <dataValidations count="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15:F16 F27"/>
    <dataValidation type="textLength" operator="lessThanOrEqual" allowBlank="1" showInputMessage="1" showErrorMessage="1" errorTitle="Ошибка" error="Допускается ввод не более 900 символов!" sqref="F39 F18 F23 F25:F26 F28:F30">
      <formula1>900</formula1>
    </dataValidation>
  </dataValidations>
  <pageMargins left="0.75" right="0.75" top="1.00" bottom="1.00" header="0.50" footer="0.50"/>
  <pageSetup paperSize="8" pageOrder="downThenOver" orientation="portrait"/>
  <headerFooter>
    <oddHeader>&amp;L&amp;C&amp;R</oddHeader>
    <oddFooter>&amp;L&amp;C&amp;R</oddFooter>
    <evenHeader>&amp;L&amp;C&amp;R</evenHeader>
    <evenFooter>&amp;L&amp;C&amp;R</even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428663-BD22-30D8-D8C3-0.E0069908}" mc:Ignorable="x14ac xr xr2 xr3">
  <sheetPr>
    <tabColor rgb="FFFFCC99"/>
  </sheetPr>
  <dimension ref="A1:Q121"/>
  <sheetViews>
    <sheetView topLeftCell="A1" showGridLines="0" workbookViewId="0">
      <selection activeCell="A1" sqref="A1"/>
    </sheetView>
  </sheetViews>
  <sheetFormatPr defaultColWidth="9.140625" customHeight="1" defaultRowHeight="11.25"/>
  <cols>
    <col min="1" max="2" style="658" width="9.140625" hidden="1"/>
    <col min="3" max="3" style="658" width="3.7109375" customWidth="1"/>
    <col min="4" max="4" style="658" width="6.7109375" customWidth="1"/>
    <col min="5" max="5" style="658" width="33.28125" customWidth="1"/>
    <col min="6" max="6" style="658" width="35.7109375" customWidth="1"/>
    <col min="7" max="7" style="658" width="9.421875" customWidth="1"/>
    <col min="8" max="8" style="658" width="11.7109375" hidden="1" customWidth="1"/>
    <col min="9" max="9" style="658" width="13.7109375" customWidth="1"/>
    <col min="10" max="10" style="658" width="5.7109375" customWidth="1"/>
    <col min="11" max="12" style="658" width="13.7109375" customWidth="1"/>
    <col min="13" max="13" style="658" width="17.7109375" customWidth="1"/>
    <col min="14" max="14" style="658" width="5.8515625" customWidth="1"/>
    <col min="15" max="15" style="658" width="115.7109375" customWidth="1"/>
    <col min="16" max="16" style="664" width="9.140625" hidden="1"/>
    <col min="17" max="17" style="658" width="9.140625"/>
  </cols>
  <sheetData>
    <row s="664" customFormat="1" customHeight="1" ht="5.25" hidden="1">
      <c r="H1" s="780" t="s">
        <v>125</v>
      </c>
      <c r="I1" s="780"/>
      <c r="J1" s="780"/>
      <c r="K1" s="780"/>
      <c r="L1" s="780"/>
      <c r="M1" s="780"/>
      <c r="O1" s="444">
        <f>INDIRECT(ADDRESS(ROW(),COLUMN()-6))+1</f>
        <v>1</v>
      </c>
    </row>
    <row s="664" customFormat="1" customHeight="1" ht="5.25" hidden="1">
      <c r="H2" s="324">
        <v>0</v>
      </c>
      <c r="I2" s="325">
        <f>H2+1</f>
        <v>1</v>
      </c>
      <c r="J2" s="325"/>
      <c r="K2" s="325">
        <f>I2+1</f>
        <v>2</v>
      </c>
      <c r="L2" s="325" t="s">
        <v>68</v>
      </c>
      <c r="M2" s="325" t="s">
        <v>69</v>
      </c>
    </row>
    <row s="661" customFormat="1" customHeight="1" ht="6">
      <c r="G3" s="292"/>
      <c r="H3" s="428" t="s">
        <v>126</v>
      </c>
      <c r="I3" s="292" t="s">
        <v>127</v>
      </c>
      <c r="J3" s="292" t="s">
        <v>128</v>
      </c>
      <c r="K3" s="292" t="s">
        <v>129</v>
      </c>
      <c r="L3" s="292"/>
      <c r="M3" s="292" t="s">
        <v>130</v>
      </c>
      <c r="N3" s="292"/>
      <c r="P3" s="584"/>
    </row>
    <row s="589" customFormat="1" customHeight="1" ht="26.25">
      <c r="A4" s="520"/>
      <c r="B4" s="519"/>
      <c r="C4" s="522"/>
      <c r="D4" s="821" t="s">
        <v>607</v>
      </c>
      <c r="E4" s="821"/>
      <c r="F4" s="821"/>
      <c r="G4" s="821"/>
      <c r="P4" s="311"/>
    </row>
    <row s="489" customFormat="1" customHeight="1" ht="15">
      <c r="A5" s="451"/>
      <c r="C5" s="453"/>
      <c r="D5" s="455"/>
      <c r="E5" s="455"/>
      <c r="F5" s="455"/>
      <c r="G5" s="455"/>
      <c r="P5" s="456"/>
    </row>
    <row s="571" customFormat="1" customHeight="1" ht="5.25" hidden="1">
      <c r="A6" s="572"/>
      <c r="C6" s="574"/>
      <c r="D6" s="573"/>
      <c r="E6" s="388"/>
      <c r="F6" s="782"/>
      <c r="G6" s="782"/>
      <c r="P6" s="570"/>
    </row>
    <row s="589" customFormat="1" customHeight="1" ht="26.25">
      <c r="A7" s="520"/>
      <c r="B7" s="519"/>
      <c r="C7" s="522"/>
      <c r="D7" s="262"/>
      <c r="E7" s="554" t="str">
        <f>"Дата подачи заявления об "&amp;IF(datePr_ch="","утверждении","изменении")&amp;" тарифов"</f>
        <v>Дата подачи заявления об утверждении тарифов</v>
      </c>
      <c r="F7" s="783" t="str">
        <f>IF(datePr_ch="",IF(datePr="","",datePr),datePr_ch)</f>
        <v>46006</v>
      </c>
      <c r="G7" s="783"/>
      <c r="P7" s="311"/>
    </row>
    <row s="589" customFormat="1" customHeight="1" ht="26.25">
      <c r="A8" s="520"/>
      <c r="B8" s="519"/>
      <c r="C8" s="522"/>
      <c r="D8" s="262"/>
      <c r="E8" s="554" t="str">
        <f>"Номер подачи заявления об "&amp;IF(numberPr_ch="","утверждении","изменении")&amp;" тарифов"</f>
        <v>Номер подачи заявления об утверждении тарифов</v>
      </c>
      <c r="F8" s="783" t="str">
        <f>IF(numberPr_ch="",IF(numberPr="","",numberPr),numberPr_ch)</f>
        <v>77-нп</v>
      </c>
      <c r="G8" s="783"/>
      <c r="P8" s="311"/>
    </row>
    <row s="571" customFormat="1" customHeight="1" ht="5.25" hidden="1">
      <c r="A9" s="572"/>
      <c r="C9" s="574"/>
      <c r="D9" s="573"/>
      <c r="E9" s="388"/>
      <c r="F9" s="782"/>
      <c r="G9" s="782"/>
      <c r="P9" s="570"/>
    </row>
    <row customHeight="1" ht="15">
      <c r="D10" s="302"/>
      <c r="E10" s="302"/>
      <c r="F10" s="302"/>
      <c r="G10" s="562"/>
      <c r="H10" s="781"/>
      <c r="I10" s="781"/>
      <c r="J10" s="781"/>
      <c r="K10" s="781"/>
      <c r="L10" s="781"/>
      <c r="M10" s="781"/>
      <c r="N10" s="300"/>
    </row>
    <row customHeight="1" ht="14.25">
      <c r="D11" s="775"/>
      <c r="E11" s="775"/>
      <c r="F11" s="775"/>
      <c r="G11" s="775"/>
      <c r="H11" s="775"/>
      <c r="I11" s="775"/>
      <c r="J11" s="775"/>
      <c r="K11" s="775"/>
      <c r="L11" s="775"/>
      <c r="M11" s="775"/>
      <c r="N11" s="775"/>
      <c r="O11" s="881"/>
      <c r="Q11" s="429"/>
    </row>
    <row customHeight="1" ht="14.25">
      <c r="D12" s="775" t="s">
        <v>61</v>
      </c>
      <c r="E12" s="775" t="s">
        <v>132</v>
      </c>
      <c r="F12" s="775"/>
      <c r="G12" s="775" t="s">
        <v>133</v>
      </c>
      <c r="H12" s="728" t="s">
        <v>600</v>
      </c>
      <c r="I12" s="728"/>
      <c r="J12" s="728"/>
      <c r="K12" s="728"/>
      <c r="L12" s="728"/>
      <c r="M12" s="728"/>
      <c r="N12" s="793" t="s">
        <v>135</v>
      </c>
      <c r="O12" s="881"/>
      <c r="Q12" s="429"/>
    </row>
    <row customHeight="1" ht="24">
      <c r="D13" s="775"/>
      <c r="E13" s="787" t="s">
        <v>136</v>
      </c>
      <c r="F13" s="787" t="s">
        <v>137</v>
      </c>
      <c r="G13" s="775"/>
      <c r="H13" s="787" t="s">
        <v>601</v>
      </c>
      <c r="I13" s="738" t="s">
        <v>139</v>
      </c>
      <c r="J13" s="789"/>
      <c r="K13" s="790"/>
      <c r="L13" s="787" t="s">
        <v>121</v>
      </c>
      <c r="M13" s="787" t="s">
        <v>140</v>
      </c>
      <c r="N13" s="793"/>
      <c r="O13" s="881"/>
      <c r="Q13" s="429"/>
    </row>
    <row customHeight="1" ht="24">
      <c r="D14" s="775"/>
      <c r="E14" s="788"/>
      <c r="F14" s="788"/>
      <c r="G14" s="775"/>
      <c r="H14" s="788"/>
      <c r="I14" s="564" t="s">
        <v>608</v>
      </c>
      <c r="J14" s="791" t="s">
        <v>142</v>
      </c>
      <c r="K14" s="792"/>
      <c r="L14" s="788"/>
      <c r="M14" s="788"/>
      <c r="N14" s="793"/>
      <c r="O14" s="881"/>
    </row>
    <row customHeight="1" ht="11.25">
      <c r="D15" s="354" t="s">
        <v>66</v>
      </c>
      <c r="E15" s="354" t="s">
        <v>67</v>
      </c>
      <c r="F15" s="354" t="s">
        <v>68</v>
      </c>
      <c r="G15" s="354" t="s">
        <v>69</v>
      </c>
      <c r="H15" s="612" t="str">
        <f>H1&amp;"."&amp;H2</f>
        <v>5.0</v>
      </c>
      <c r="I15" s="612" t="str">
        <f>H1&amp;"."&amp;I2</f>
        <v>5.1</v>
      </c>
      <c r="J15" s="794" t="str">
        <f>H1&amp;"."&amp;K2</f>
        <v>5.2</v>
      </c>
      <c r="K15" s="794"/>
      <c r="L15" s="563" t="str">
        <f>H1&amp;"."&amp;L2</f>
        <v>5.3</v>
      </c>
      <c r="M15" s="563" t="str">
        <f>H1&amp;"."&amp;M2</f>
        <v>5.4</v>
      </c>
      <c r="N15" s="320"/>
      <c r="O15" s="354">
        <f>O1</f>
        <v>1</v>
      </c>
    </row>
    <row customHeight="1" ht="78.75">
      <c r="D16" s="368" t="s">
        <v>66</v>
      </c>
      <c r="E16" s="815" t="s">
        <v>609</v>
      </c>
      <c r="F16" s="816"/>
      <c r="G16" s="816"/>
      <c r="H16" s="816"/>
      <c r="I16" s="816"/>
      <c r="J16" s="816"/>
      <c r="K16" s="816"/>
      <c r="L16" s="816"/>
      <c r="M16" s="817"/>
      <c r="N16" s="442"/>
      <c r="O16" s="440" t="s">
        <v>610</v>
      </c>
    </row>
    <row customHeight="1" ht="33.75">
      <c r="A17" s="831" t="s">
        <v>145</v>
      </c>
      <c r="D17" s="586">
        <f>MERGEVALUE(A17)</f>
      </c>
      <c r="E17" s="593" t="str">
        <f>IF(ISERROR(INDEX(activity,MATCH(SUBSTITUTE(D17,"1.",""),List01_N_activity,0))),"",OFFSET(INDEX(activity,MATCH(SUBSTITUTE(D17,"1.",""),List01_N_activity,0)),,1))</f>
        <v/>
      </c>
      <c r="F17" s="590"/>
      <c r="G17" s="282"/>
      <c r="H17" s="282"/>
      <c r="I17" s="358"/>
      <c r="J17" s="358"/>
      <c r="K17" s="358"/>
      <c r="L17" s="358"/>
      <c r="M17" s="358"/>
      <c r="N17" s="225"/>
      <c r="O17" s="440" t="s">
        <v>146</v>
      </c>
      <c r="Q17" s="343"/>
    </row>
    <row customHeight="1" ht="33.75">
      <c r="A18" s="831"/>
      <c r="B18" s="780" t="s">
        <v>66</v>
      </c>
      <c r="D18" s="433">
        <f>MERGEVALUE(A18)&amp;"."&amp;MERGEVALUE(B18)&amp;".1"</f>
      </c>
      <c r="E18" s="592" t="s">
        <v>147</v>
      </c>
      <c r="F18" s="466"/>
      <c r="G18" s="805" t="s">
        <v>64</v>
      </c>
      <c r="H18" s="808" t="s">
        <v>148</v>
      </c>
      <c r="I18" s="802"/>
      <c r="J18" s="742" t="s">
        <v>17</v>
      </c>
      <c r="K18" s="802" t="s">
        <v>70</v>
      </c>
      <c r="L18" s="847"/>
      <c r="M18" s="878" t="s">
        <v>611</v>
      </c>
      <c r="N18" s="437"/>
      <c r="O18" s="440" t="s">
        <v>151</v>
      </c>
    </row>
    <row customHeight="1" ht="45">
      <c r="A19" s="831"/>
      <c r="B19" s="780"/>
      <c r="D19" s="433">
        <f>MERGEVALUE(A19)&amp;"."&amp;MERGEVALUE(B19)&amp;".2"</f>
      </c>
      <c r="E19" s="592" t="s">
        <v>152</v>
      </c>
      <c r="F19" s="466"/>
      <c r="G19" s="806"/>
      <c r="H19" s="808"/>
      <c r="I19" s="803"/>
      <c r="J19" s="759"/>
      <c r="K19" s="803"/>
      <c r="L19" s="848"/>
      <c r="M19" s="879"/>
      <c r="N19" s="437"/>
      <c r="O19" s="440" t="s">
        <v>154</v>
      </c>
    </row>
    <row customHeight="1" ht="33.75">
      <c r="A20" s="831"/>
      <c r="B20" s="780"/>
      <c r="D20" s="433">
        <f>MERGEVALUE(A20)&amp;"."&amp;MERGEVALUE(B20)&amp;".3"</f>
      </c>
      <c r="E20" s="592" t="s">
        <v>155</v>
      </c>
      <c r="F20" s="466"/>
      <c r="G20" s="806"/>
      <c r="H20" s="808"/>
      <c r="I20" s="803"/>
      <c r="J20" s="759"/>
      <c r="K20" s="803"/>
      <c r="L20" s="848"/>
      <c r="M20" s="879"/>
      <c r="N20" s="437"/>
      <c r="O20" s="440" t="s">
        <v>156</v>
      </c>
    </row>
    <row customHeight="1" ht="45">
      <c r="A21" s="831"/>
      <c r="B21" s="780"/>
      <c r="D21" s="433">
        <f>MERGEVALUE(A21)&amp;"."&amp;MERGEVALUE(B21)&amp;".4"</f>
      </c>
      <c r="E21" s="592" t="s">
        <v>157</v>
      </c>
      <c r="F21" s="466"/>
      <c r="G21" s="806"/>
      <c r="H21" s="808"/>
      <c r="I21" s="803"/>
      <c r="J21" s="759"/>
      <c r="K21" s="803"/>
      <c r="L21" s="848"/>
      <c r="M21" s="879"/>
      <c r="N21" s="437"/>
      <c r="O21" s="438" t="s">
        <v>158</v>
      </c>
    </row>
    <row customHeight="1" ht="56.25">
      <c r="A22" s="831"/>
      <c r="B22" s="780"/>
      <c r="D22" s="433">
        <f>MERGEVALUE(A22)&amp;"."&amp;MERGEVALUE(B22)&amp;".5"</f>
      </c>
      <c r="E22" s="592" t="s">
        <v>159</v>
      </c>
      <c r="F22" s="466"/>
      <c r="G22" s="807"/>
      <c r="H22" s="808"/>
      <c r="I22" s="804"/>
      <c r="J22" s="743"/>
      <c r="K22" s="804"/>
      <c r="L22" s="849"/>
      <c r="M22" s="880"/>
      <c r="N22" s="437"/>
      <c r="O22" s="440" t="s">
        <v>160</v>
      </c>
    </row>
    <row s="661" customFormat="1" customHeight="1" ht="5.25" hidden="1">
      <c r="D23" s="312"/>
      <c r="E23" s="350"/>
      <c r="F23" s="350"/>
      <c r="G23" s="317"/>
      <c r="H23" s="317"/>
      <c r="I23" s="317"/>
      <c r="J23" s="317"/>
      <c r="K23" s="317"/>
      <c r="L23" s="317"/>
      <c r="M23" s="317"/>
      <c r="N23" s="441"/>
      <c r="O23" s="360"/>
      <c r="P23" s="584"/>
    </row>
    <row customHeight="1" ht="78.75">
      <c r="D24" s="368" t="s">
        <v>67</v>
      </c>
      <c r="E24" s="815" t="s">
        <v>612</v>
      </c>
      <c r="F24" s="816"/>
      <c r="G24" s="816"/>
      <c r="H24" s="816"/>
      <c r="I24" s="816"/>
      <c r="J24" s="816"/>
      <c r="K24" s="816"/>
      <c r="L24" s="816"/>
      <c r="M24" s="817"/>
      <c r="N24" s="442"/>
      <c r="O24" s="440" t="s">
        <v>144</v>
      </c>
    </row>
    <row customHeight="1" ht="33.75">
      <c r="A25" s="831" t="s">
        <v>164</v>
      </c>
      <c r="D25" s="586">
        <f>MERGEVALUE(A25)</f>
      </c>
      <c r="E25" s="593" t="str">
        <f>IF(ISERROR(INDEX(activity,MATCH(SUBSTITUTE(D25,"1.",""),List01_N_activity,0))),"",OFFSET(INDEX(activity,MATCH(SUBSTITUTE(D25,"1.",""),List01_N_activity,0)),,1))</f>
        <v/>
      </c>
      <c r="F25" s="590"/>
      <c r="G25" s="282"/>
      <c r="H25" s="282"/>
      <c r="I25" s="358"/>
      <c r="J25" s="358"/>
      <c r="K25" s="358"/>
      <c r="L25" s="358"/>
      <c r="M25" s="358"/>
      <c r="N25" s="225"/>
      <c r="O25" s="440" t="s">
        <v>146</v>
      </c>
      <c r="Q25" s="343"/>
    </row>
    <row customHeight="1" ht="33.75">
      <c r="A26" s="831"/>
      <c r="B26" s="780" t="s">
        <v>66</v>
      </c>
      <c r="D26" s="433">
        <f>MERGEVALUE(A26)&amp;"."&amp;MERGEVALUE(B26)&amp;".1"</f>
      </c>
      <c r="E26" s="592" t="s">
        <v>147</v>
      </c>
      <c r="F26" s="466"/>
      <c r="G26" s="805" t="s">
        <v>64</v>
      </c>
      <c r="H26" s="808" t="s">
        <v>148</v>
      </c>
      <c r="I26" s="799"/>
      <c r="J26" s="742" t="s">
        <v>148</v>
      </c>
      <c r="K26" s="799" t="s">
        <v>70</v>
      </c>
      <c r="L26" s="777"/>
      <c r="M26" s="777"/>
      <c r="N26" s="437"/>
      <c r="O26" s="440" t="s">
        <v>151</v>
      </c>
    </row>
    <row customHeight="1" ht="45">
      <c r="A27" s="831"/>
      <c r="B27" s="780"/>
      <c r="D27" s="433">
        <f>MERGEVALUE(A27)&amp;"."&amp;MERGEVALUE(B27)&amp;".2"</f>
      </c>
      <c r="E27" s="592" t="s">
        <v>152</v>
      </c>
      <c r="F27" s="466"/>
      <c r="G27" s="806"/>
      <c r="H27" s="808"/>
      <c r="I27" s="800"/>
      <c r="J27" s="759"/>
      <c r="K27" s="800"/>
      <c r="L27" s="778"/>
      <c r="M27" s="778"/>
      <c r="N27" s="437"/>
      <c r="O27" s="440" t="s">
        <v>154</v>
      </c>
    </row>
    <row customHeight="1" ht="33.75">
      <c r="A28" s="831"/>
      <c r="B28" s="780"/>
      <c r="D28" s="433">
        <f>MERGEVALUE(A28)&amp;"."&amp;MERGEVALUE(B28)&amp;".3"</f>
      </c>
      <c r="E28" s="592" t="s">
        <v>155</v>
      </c>
      <c r="F28" s="466"/>
      <c r="G28" s="806"/>
      <c r="H28" s="808"/>
      <c r="I28" s="800"/>
      <c r="J28" s="759"/>
      <c r="K28" s="800"/>
      <c r="L28" s="778"/>
      <c r="M28" s="778"/>
      <c r="N28" s="437"/>
      <c r="O28" s="440" t="s">
        <v>156</v>
      </c>
    </row>
    <row customHeight="1" ht="45">
      <c r="A29" s="831"/>
      <c r="B29" s="780"/>
      <c r="D29" s="433">
        <f>MERGEVALUE(A29)&amp;"."&amp;MERGEVALUE(B29)&amp;".4"</f>
      </c>
      <c r="E29" s="592" t="s">
        <v>157</v>
      </c>
      <c r="F29" s="466"/>
      <c r="G29" s="806"/>
      <c r="H29" s="808"/>
      <c r="I29" s="800"/>
      <c r="J29" s="759"/>
      <c r="K29" s="800"/>
      <c r="L29" s="778"/>
      <c r="M29" s="778"/>
      <c r="N29" s="437"/>
      <c r="O29" s="438" t="s">
        <v>158</v>
      </c>
    </row>
    <row customHeight="1" ht="56.25">
      <c r="A30" s="831"/>
      <c r="B30" s="780"/>
      <c r="D30" s="433">
        <f>MERGEVALUE(A30)&amp;"."&amp;MERGEVALUE(B30)&amp;".5"</f>
      </c>
      <c r="E30" s="592" t="s">
        <v>159</v>
      </c>
      <c r="F30" s="466"/>
      <c r="G30" s="807"/>
      <c r="H30" s="808"/>
      <c r="I30" s="801"/>
      <c r="J30" s="743"/>
      <c r="K30" s="801"/>
      <c r="L30" s="779"/>
      <c r="M30" s="779"/>
      <c r="N30" s="437"/>
      <c r="O30" s="440" t="s">
        <v>160</v>
      </c>
    </row>
    <row s="661" customFormat="1" customHeight="1" ht="5.25" hidden="1">
      <c r="D31" s="312"/>
      <c r="E31" s="350"/>
      <c r="F31" s="350"/>
      <c r="G31" s="317"/>
      <c r="H31" s="317"/>
      <c r="I31" s="317"/>
      <c r="J31" s="317"/>
      <c r="K31" s="317"/>
      <c r="L31" s="317"/>
      <c r="M31" s="317"/>
      <c r="N31" s="441"/>
      <c r="O31" s="360"/>
      <c r="P31" s="584"/>
    </row>
    <row customHeight="1" ht="45">
      <c r="D32" s="368" t="s">
        <v>68</v>
      </c>
      <c r="E32" s="815" t="s">
        <v>613</v>
      </c>
      <c r="F32" s="816"/>
      <c r="G32" s="816"/>
      <c r="H32" s="816"/>
      <c r="I32" s="816"/>
      <c r="J32" s="816"/>
      <c r="K32" s="816"/>
      <c r="L32" s="816"/>
      <c r="M32" s="817"/>
      <c r="N32" s="442"/>
      <c r="O32" s="440" t="s">
        <v>614</v>
      </c>
    </row>
    <row customHeight="1" ht="33.75">
      <c r="A33" s="831" t="s">
        <v>553</v>
      </c>
      <c r="D33" s="586">
        <f>MERGEVALUE(A33)</f>
      </c>
      <c r="E33" s="593" t="str">
        <f>IF(ISERROR(INDEX(activity,MATCH(SUBSTITUTE(D33,"1.",""),List01_N_activity,0))),"",OFFSET(INDEX(activity,MATCH(SUBSTITUTE(D33,"1.",""),List01_N_activity,0)),,1))</f>
        <v/>
      </c>
      <c r="F33" s="590"/>
      <c r="G33" s="282"/>
      <c r="H33" s="282"/>
      <c r="I33" s="358"/>
      <c r="J33" s="358"/>
      <c r="K33" s="358"/>
      <c r="L33" s="358"/>
      <c r="M33" s="358"/>
      <c r="N33" s="225"/>
      <c r="O33" s="440" t="s">
        <v>146</v>
      </c>
      <c r="Q33" s="343"/>
    </row>
    <row customHeight="1" ht="33.75">
      <c r="A34" s="831"/>
      <c r="B34" s="780" t="s">
        <v>66</v>
      </c>
      <c r="D34" s="433">
        <f>MERGEVALUE(A34)&amp;"."&amp;MERGEVALUE(B34)&amp;".1"</f>
      </c>
      <c r="E34" s="592" t="s">
        <v>147</v>
      </c>
      <c r="F34" s="466"/>
      <c r="G34" s="866" t="s">
        <v>161</v>
      </c>
      <c r="H34" s="808" t="s">
        <v>148</v>
      </c>
      <c r="I34" s="802"/>
      <c r="J34" s="742" t="s">
        <v>148</v>
      </c>
      <c r="K34" s="802"/>
      <c r="L34" s="863"/>
      <c r="M34" s="777"/>
      <c r="N34" s="437"/>
      <c r="O34" s="440" t="s">
        <v>151</v>
      </c>
    </row>
    <row customHeight="1" ht="45">
      <c r="A35" s="831"/>
      <c r="B35" s="780"/>
      <c r="D35" s="433">
        <f>MERGEVALUE(A35)&amp;"."&amp;MERGEVALUE(B35)&amp;".2"</f>
      </c>
      <c r="E35" s="592" t="s">
        <v>152</v>
      </c>
      <c r="F35" s="466"/>
      <c r="G35" s="867"/>
      <c r="H35" s="808"/>
      <c r="I35" s="803"/>
      <c r="J35" s="759"/>
      <c r="K35" s="803"/>
      <c r="L35" s="864"/>
      <c r="M35" s="778"/>
      <c r="N35" s="437"/>
      <c r="O35" s="440" t="s">
        <v>154</v>
      </c>
    </row>
    <row customHeight="1" ht="33.75">
      <c r="A36" s="831"/>
      <c r="B36" s="780"/>
      <c r="D36" s="433">
        <f>MERGEVALUE(A36)&amp;"."&amp;MERGEVALUE(B36)&amp;".3"</f>
      </c>
      <c r="E36" s="592" t="s">
        <v>155</v>
      </c>
      <c r="F36" s="466"/>
      <c r="G36" s="867"/>
      <c r="H36" s="808"/>
      <c r="I36" s="803"/>
      <c r="J36" s="759"/>
      <c r="K36" s="803"/>
      <c r="L36" s="864"/>
      <c r="M36" s="778"/>
      <c r="N36" s="437"/>
      <c r="O36" s="440" t="s">
        <v>156</v>
      </c>
    </row>
    <row customHeight="1" ht="45">
      <c r="A37" s="831"/>
      <c r="B37" s="780"/>
      <c r="D37" s="433">
        <f>MERGEVALUE(A37)&amp;"."&amp;MERGEVALUE(B37)&amp;".4"</f>
      </c>
      <c r="E37" s="592" t="s">
        <v>157</v>
      </c>
      <c r="F37" s="466"/>
      <c r="G37" s="867"/>
      <c r="H37" s="808"/>
      <c r="I37" s="803"/>
      <c r="J37" s="759"/>
      <c r="K37" s="803"/>
      <c r="L37" s="864"/>
      <c r="M37" s="778"/>
      <c r="N37" s="437"/>
      <c r="O37" s="438" t="s">
        <v>158</v>
      </c>
    </row>
    <row customHeight="1" ht="56.25">
      <c r="A38" s="831"/>
      <c r="B38" s="780"/>
      <c r="D38" s="433">
        <f>MERGEVALUE(A38)&amp;"."&amp;MERGEVALUE(B38)&amp;".5"</f>
      </c>
      <c r="E38" s="592" t="s">
        <v>159</v>
      </c>
      <c r="F38" s="466"/>
      <c r="G38" s="868"/>
      <c r="H38" s="808"/>
      <c r="I38" s="804"/>
      <c r="J38" s="743"/>
      <c r="K38" s="804"/>
      <c r="L38" s="865"/>
      <c r="M38" s="779"/>
      <c r="N38" s="437"/>
      <c r="O38" s="440" t="s">
        <v>160</v>
      </c>
    </row>
    <row s="661" customFormat="1" customHeight="1" ht="5.25" hidden="1">
      <c r="D39" s="312"/>
      <c r="E39" s="350"/>
      <c r="F39" s="350"/>
      <c r="G39" s="317"/>
      <c r="H39" s="317"/>
      <c r="I39" s="317"/>
      <c r="J39" s="317"/>
      <c r="K39" s="317"/>
      <c r="L39" s="317"/>
      <c r="M39" s="317"/>
      <c r="N39" s="441"/>
      <c r="O39" s="360"/>
      <c r="P39" s="584"/>
    </row>
    <row customHeight="1" ht="56.25">
      <c r="D40" s="368" t="s">
        <v>69</v>
      </c>
      <c r="E40" s="815" t="s">
        <v>615</v>
      </c>
      <c r="F40" s="816"/>
      <c r="G40" s="816"/>
      <c r="H40" s="816"/>
      <c r="I40" s="816"/>
      <c r="J40" s="816"/>
      <c r="K40" s="816"/>
      <c r="L40" s="816"/>
      <c r="M40" s="817"/>
      <c r="N40" s="443"/>
      <c r="O40" s="440" t="s">
        <v>163</v>
      </c>
    </row>
    <row customHeight="1" ht="33.75">
      <c r="A41" s="831" t="s">
        <v>556</v>
      </c>
      <c r="D41" s="591" t="str">
        <f>A41</f>
        <v>4.1</v>
      </c>
      <c r="E41" s="593" t="str">
        <f>IF(ISERROR(INDEX(activity,MATCH(SUBSTITUTE(D41,"2.",""),List01_N_activity,0))),"",OFFSET(INDEX(activity,MATCH(SUBSTITUTE(D41,"2.",""),List01_N_activity,0)),,1))</f>
        <v/>
      </c>
      <c r="F41" s="590"/>
      <c r="G41" s="282"/>
      <c r="H41" s="282"/>
      <c r="I41" s="358"/>
      <c r="J41" s="358"/>
      <c r="K41" s="358"/>
      <c r="L41" s="358"/>
      <c r="M41" s="358"/>
      <c r="N41" s="225"/>
      <c r="O41" s="439" t="s">
        <v>146</v>
      </c>
      <c r="Q41" s="343"/>
    </row>
    <row customHeight="1" ht="33.75">
      <c r="A42" s="831"/>
      <c r="B42" s="780" t="s">
        <v>66</v>
      </c>
      <c r="D42" s="433">
        <f>MERGEVALUE(A42)&amp;"."&amp;MERGEVALUE(B42)&amp;".1"</f>
      </c>
      <c r="E42" s="592" t="s">
        <v>147</v>
      </c>
      <c r="F42" s="466"/>
      <c r="G42" s="809"/>
      <c r="H42" s="808" t="s">
        <v>148</v>
      </c>
      <c r="I42" s="802"/>
      <c r="J42" s="742" t="s">
        <v>148</v>
      </c>
      <c r="K42" s="802"/>
      <c r="L42" s="818"/>
      <c r="M42" s="777"/>
      <c r="N42" s="437"/>
      <c r="O42" s="440" t="s">
        <v>151</v>
      </c>
    </row>
    <row customHeight="1" ht="45">
      <c r="A43" s="831"/>
      <c r="B43" s="780"/>
      <c r="D43" s="433">
        <f>MERGEVALUE(A43)&amp;"."&amp;MERGEVALUE(B43)&amp;".2"</f>
      </c>
      <c r="E43" s="592" t="s">
        <v>152</v>
      </c>
      <c r="F43" s="466"/>
      <c r="G43" s="810"/>
      <c r="H43" s="808"/>
      <c r="I43" s="803"/>
      <c r="J43" s="759"/>
      <c r="K43" s="803"/>
      <c r="L43" s="819"/>
      <c r="M43" s="778"/>
      <c r="N43" s="437"/>
      <c r="O43" s="440" t="s">
        <v>154</v>
      </c>
    </row>
    <row customHeight="1" ht="33.75">
      <c r="A44" s="831"/>
      <c r="B44" s="780"/>
      <c r="D44" s="433">
        <f>MERGEVALUE(A44)&amp;"."&amp;MERGEVALUE(B44)&amp;".3"</f>
      </c>
      <c r="E44" s="592" t="s">
        <v>155</v>
      </c>
      <c r="F44" s="466"/>
      <c r="G44" s="810"/>
      <c r="H44" s="808"/>
      <c r="I44" s="803"/>
      <c r="J44" s="759"/>
      <c r="K44" s="803"/>
      <c r="L44" s="819"/>
      <c r="M44" s="778"/>
      <c r="N44" s="437"/>
      <c r="O44" s="440" t="s">
        <v>156</v>
      </c>
    </row>
    <row customHeight="1" ht="45">
      <c r="A45" s="831"/>
      <c r="B45" s="780"/>
      <c r="D45" s="433">
        <f>MERGEVALUE(A45)&amp;"."&amp;MERGEVALUE(B45)&amp;".4"</f>
      </c>
      <c r="E45" s="592" t="s">
        <v>157</v>
      </c>
      <c r="F45" s="466"/>
      <c r="G45" s="810"/>
      <c r="H45" s="808"/>
      <c r="I45" s="803"/>
      <c r="J45" s="759"/>
      <c r="K45" s="803"/>
      <c r="L45" s="819"/>
      <c r="M45" s="778"/>
      <c r="N45" s="437"/>
      <c r="O45" s="438" t="s">
        <v>158</v>
      </c>
    </row>
    <row customHeight="1" ht="56.25">
      <c r="A46" s="831"/>
      <c r="B46" s="780"/>
      <c r="D46" s="433">
        <f>MERGEVALUE(A46)&amp;"."&amp;MERGEVALUE(B46)&amp;".5"</f>
      </c>
      <c r="E46" s="592" t="s">
        <v>159</v>
      </c>
      <c r="F46" s="466"/>
      <c r="G46" s="811"/>
      <c r="H46" s="808"/>
      <c r="I46" s="804"/>
      <c r="J46" s="743"/>
      <c r="K46" s="804"/>
      <c r="L46" s="820"/>
      <c r="M46" s="779"/>
      <c r="N46" s="445"/>
      <c r="O46" s="440" t="s">
        <v>160</v>
      </c>
    </row>
    <row s="661" customFormat="1" customHeight="1" ht="5.25" hidden="1">
      <c r="D47" s="312"/>
      <c r="E47" s="350"/>
      <c r="F47" s="350"/>
      <c r="G47" s="317"/>
      <c r="H47" s="317"/>
      <c r="I47" s="317"/>
      <c r="J47" s="317"/>
      <c r="K47" s="317"/>
      <c r="L47" s="317"/>
      <c r="M47" s="317"/>
      <c r="N47" s="360"/>
      <c r="O47" s="360"/>
      <c r="P47" s="584"/>
    </row>
    <row customHeight="1" ht="56.25">
      <c r="D48" s="368" t="s">
        <v>125</v>
      </c>
      <c r="E48" s="815" t="s">
        <v>616</v>
      </c>
      <c r="F48" s="816"/>
      <c r="G48" s="816"/>
      <c r="H48" s="816"/>
      <c r="I48" s="816"/>
      <c r="J48" s="816"/>
      <c r="K48" s="816"/>
      <c r="L48" s="816"/>
      <c r="M48" s="817"/>
      <c r="N48" s="443"/>
      <c r="O48" s="440" t="s">
        <v>617</v>
      </c>
    </row>
    <row customHeight="1" ht="33.75">
      <c r="A49" s="831" t="s">
        <v>95</v>
      </c>
      <c r="D49" s="591" t="str">
        <f>A49</f>
        <v>5.1</v>
      </c>
      <c r="E49" s="593" t="str">
        <f>IF(ISERROR(INDEX(activity,MATCH(SUBSTITUTE(D49,"2.",""),List01_N_activity,0))),"",OFFSET(INDEX(activity,MATCH(SUBSTITUTE(D49,"2.",""),List01_N_activity,0)),,1))</f>
        <v/>
      </c>
      <c r="F49" s="590"/>
      <c r="G49" s="282"/>
      <c r="H49" s="282"/>
      <c r="I49" s="358"/>
      <c r="J49" s="358"/>
      <c r="K49" s="358"/>
      <c r="L49" s="358"/>
      <c r="M49" s="358"/>
      <c r="N49" s="225"/>
      <c r="O49" s="439" t="s">
        <v>146</v>
      </c>
      <c r="Q49" s="343"/>
    </row>
    <row customHeight="1" ht="33.75">
      <c r="A50" s="831"/>
      <c r="B50" s="780" t="s">
        <v>66</v>
      </c>
      <c r="D50" s="433">
        <f>MERGEVALUE(A50)&amp;"."&amp;MERGEVALUE(B50)&amp;".1"</f>
      </c>
      <c r="E50" s="592" t="s">
        <v>147</v>
      </c>
      <c r="F50" s="466"/>
      <c r="G50" s="866" t="s">
        <v>161</v>
      </c>
      <c r="H50" s="808" t="s">
        <v>148</v>
      </c>
      <c r="I50" s="802"/>
      <c r="J50" s="742" t="s">
        <v>148</v>
      </c>
      <c r="K50" s="802"/>
      <c r="L50" s="863"/>
      <c r="M50" s="777"/>
      <c r="N50" s="437"/>
      <c r="O50" s="440" t="s">
        <v>151</v>
      </c>
    </row>
    <row customHeight="1" ht="45">
      <c r="A51" s="831"/>
      <c r="B51" s="780"/>
      <c r="D51" s="433">
        <f>MERGEVALUE(A51)&amp;"."&amp;MERGEVALUE(B51)&amp;".2"</f>
      </c>
      <c r="E51" s="592" t="s">
        <v>152</v>
      </c>
      <c r="F51" s="466"/>
      <c r="G51" s="867"/>
      <c r="H51" s="808"/>
      <c r="I51" s="803"/>
      <c r="J51" s="759"/>
      <c r="K51" s="803"/>
      <c r="L51" s="864"/>
      <c r="M51" s="778"/>
      <c r="N51" s="437"/>
      <c r="O51" s="440" t="s">
        <v>154</v>
      </c>
    </row>
    <row customHeight="1" ht="33.75">
      <c r="A52" s="831"/>
      <c r="B52" s="780"/>
      <c r="D52" s="433">
        <f>MERGEVALUE(A52)&amp;"."&amp;MERGEVALUE(B52)&amp;".3"</f>
      </c>
      <c r="E52" s="592" t="s">
        <v>155</v>
      </c>
      <c r="F52" s="466"/>
      <c r="G52" s="867"/>
      <c r="H52" s="808"/>
      <c r="I52" s="803"/>
      <c r="J52" s="759"/>
      <c r="K52" s="803"/>
      <c r="L52" s="864"/>
      <c r="M52" s="778"/>
      <c r="N52" s="437"/>
      <c r="O52" s="440" t="s">
        <v>156</v>
      </c>
    </row>
    <row customHeight="1" ht="45">
      <c r="A53" s="831"/>
      <c r="B53" s="780"/>
      <c r="D53" s="433">
        <f>MERGEVALUE(A53)&amp;"."&amp;MERGEVALUE(B53)&amp;".4"</f>
      </c>
      <c r="E53" s="592" t="s">
        <v>157</v>
      </c>
      <c r="F53" s="466"/>
      <c r="G53" s="867"/>
      <c r="H53" s="808"/>
      <c r="I53" s="803"/>
      <c r="J53" s="759"/>
      <c r="K53" s="803"/>
      <c r="L53" s="864"/>
      <c r="M53" s="778"/>
      <c r="N53" s="437"/>
      <c r="O53" s="438" t="s">
        <v>158</v>
      </c>
    </row>
    <row customHeight="1" ht="56.25">
      <c r="A54" s="831"/>
      <c r="B54" s="780"/>
      <c r="D54" s="433">
        <f>MERGEVALUE(A54)&amp;"."&amp;MERGEVALUE(B54)&amp;".5"</f>
      </c>
      <c r="E54" s="592" t="s">
        <v>159</v>
      </c>
      <c r="F54" s="466"/>
      <c r="G54" s="868"/>
      <c r="H54" s="808"/>
      <c r="I54" s="804"/>
      <c r="J54" s="743"/>
      <c r="K54" s="804"/>
      <c r="L54" s="865"/>
      <c r="M54" s="779"/>
      <c r="N54" s="445"/>
      <c r="O54" s="440" t="s">
        <v>160</v>
      </c>
    </row>
    <row s="661" customFormat="1" customHeight="1" ht="5.25" hidden="1">
      <c r="D55" s="312"/>
      <c r="E55" s="350"/>
      <c r="F55" s="350"/>
      <c r="G55" s="317"/>
      <c r="H55" s="317"/>
      <c r="I55" s="317"/>
      <c r="J55" s="317"/>
      <c r="K55" s="317"/>
      <c r="L55" s="317"/>
      <c r="M55" s="317"/>
      <c r="N55" s="360"/>
      <c r="O55" s="360"/>
      <c r="P55" s="584"/>
    </row>
    <row customHeight="1" ht="67.5">
      <c r="D56" s="368" t="s">
        <v>184</v>
      </c>
      <c r="E56" s="815" t="s">
        <v>618</v>
      </c>
      <c r="F56" s="816"/>
      <c r="G56" s="816"/>
      <c r="H56" s="816"/>
      <c r="I56" s="816"/>
      <c r="J56" s="816"/>
      <c r="K56" s="816"/>
      <c r="L56" s="816"/>
      <c r="M56" s="817"/>
      <c r="N56" s="443"/>
      <c r="O56" s="440" t="s">
        <v>619</v>
      </c>
    </row>
    <row customHeight="1" ht="33.75">
      <c r="A57" s="831" t="s">
        <v>98</v>
      </c>
      <c r="D57" s="591" t="str">
        <f>A57</f>
        <v>6.1</v>
      </c>
      <c r="E57" s="593" t="str">
        <f>IF(ISERROR(INDEX(activity,MATCH(SUBSTITUTE(D57,"2.",""),List01_N_activity,0))),"",OFFSET(INDEX(activity,MATCH(SUBSTITUTE(D57,"2.",""),List01_N_activity,0)),,1))</f>
        <v/>
      </c>
      <c r="F57" s="590"/>
      <c r="G57" s="282"/>
      <c r="H57" s="282"/>
      <c r="I57" s="358"/>
      <c r="J57" s="358"/>
      <c r="K57" s="358"/>
      <c r="L57" s="358"/>
      <c r="M57" s="358"/>
      <c r="N57" s="225"/>
      <c r="O57" s="439" t="s">
        <v>146</v>
      </c>
      <c r="Q57" s="343"/>
    </row>
    <row customHeight="1" ht="33.75">
      <c r="A58" s="831"/>
      <c r="B58" s="780" t="s">
        <v>66</v>
      </c>
      <c r="D58" s="433">
        <f>MERGEVALUE(A58)&amp;"."&amp;MERGEVALUE(B58)&amp;".1"</f>
      </c>
      <c r="E58" s="592" t="s">
        <v>147</v>
      </c>
      <c r="F58" s="466"/>
      <c r="G58" s="866" t="s">
        <v>161</v>
      </c>
      <c r="H58" s="808" t="s">
        <v>148</v>
      </c>
      <c r="I58" s="802"/>
      <c r="J58" s="742" t="s">
        <v>148</v>
      </c>
      <c r="K58" s="802"/>
      <c r="L58" s="863"/>
      <c r="M58" s="777"/>
      <c r="N58" s="437"/>
      <c r="O58" s="440" t="s">
        <v>151</v>
      </c>
    </row>
    <row customHeight="1" ht="45">
      <c r="A59" s="831"/>
      <c r="B59" s="780"/>
      <c r="D59" s="433">
        <f>MERGEVALUE(A59)&amp;"."&amp;MERGEVALUE(B59)&amp;".2"</f>
      </c>
      <c r="E59" s="592" t="s">
        <v>152</v>
      </c>
      <c r="F59" s="466"/>
      <c r="G59" s="867"/>
      <c r="H59" s="808"/>
      <c r="I59" s="803"/>
      <c r="J59" s="759"/>
      <c r="K59" s="803"/>
      <c r="L59" s="864"/>
      <c r="M59" s="778"/>
      <c r="N59" s="437"/>
      <c r="O59" s="440" t="s">
        <v>154</v>
      </c>
    </row>
    <row customHeight="1" ht="33.75">
      <c r="A60" s="831"/>
      <c r="B60" s="780"/>
      <c r="D60" s="433">
        <f>MERGEVALUE(A60)&amp;"."&amp;MERGEVALUE(B60)&amp;".3"</f>
      </c>
      <c r="E60" s="592" t="s">
        <v>155</v>
      </c>
      <c r="F60" s="466"/>
      <c r="G60" s="867"/>
      <c r="H60" s="808"/>
      <c r="I60" s="803"/>
      <c r="J60" s="759"/>
      <c r="K60" s="803"/>
      <c r="L60" s="864"/>
      <c r="M60" s="778"/>
      <c r="N60" s="437"/>
      <c r="O60" s="440" t="s">
        <v>156</v>
      </c>
    </row>
    <row customHeight="1" ht="45">
      <c r="A61" s="831"/>
      <c r="B61" s="780"/>
      <c r="D61" s="433">
        <f>MERGEVALUE(A61)&amp;"."&amp;MERGEVALUE(B61)&amp;".4"</f>
      </c>
      <c r="E61" s="592" t="s">
        <v>157</v>
      </c>
      <c r="F61" s="466"/>
      <c r="G61" s="867"/>
      <c r="H61" s="808"/>
      <c r="I61" s="803"/>
      <c r="J61" s="759"/>
      <c r="K61" s="803"/>
      <c r="L61" s="864"/>
      <c r="M61" s="778"/>
      <c r="N61" s="437"/>
      <c r="O61" s="438" t="s">
        <v>158</v>
      </c>
    </row>
    <row customHeight="1" ht="56.25">
      <c r="A62" s="831"/>
      <c r="B62" s="780"/>
      <c r="D62" s="433">
        <f>MERGEVALUE(A62)&amp;"."&amp;MERGEVALUE(B62)&amp;".5"</f>
      </c>
      <c r="E62" s="592" t="s">
        <v>159</v>
      </c>
      <c r="F62" s="466"/>
      <c r="G62" s="868"/>
      <c r="H62" s="808"/>
      <c r="I62" s="804"/>
      <c r="J62" s="743"/>
      <c r="K62" s="804"/>
      <c r="L62" s="865"/>
      <c r="M62" s="779"/>
      <c r="N62" s="445"/>
      <c r="O62" s="440" t="s">
        <v>160</v>
      </c>
    </row>
    <row s="661" customFormat="1" customHeight="1" ht="5.25" hidden="1">
      <c r="D63" s="312"/>
      <c r="E63" s="350"/>
      <c r="F63" s="350"/>
      <c r="G63" s="317"/>
      <c r="H63" s="317"/>
      <c r="I63" s="317"/>
      <c r="J63" s="317"/>
      <c r="K63" s="317"/>
      <c r="L63" s="317"/>
      <c r="M63" s="317"/>
      <c r="N63" s="360"/>
      <c r="O63" s="360"/>
      <c r="P63" s="584"/>
    </row>
    <row s="448" customFormat="1" customHeight="1" ht="6">
      <c r="P64" s="449"/>
    </row>
    <row customHeight="1" ht="20.25">
      <c r="D65" s="447" t="s">
        <v>66</v>
      </c>
      <c r="E65" s="446" t="s">
        <v>620</v>
      </c>
      <c r="P65" s="585"/>
    </row>
    <row r="81" customHeight="1" ht="11.25">
      <c r="P81" s="585"/>
    </row>
    <row customHeight="1" ht="11.25">
      <c r="P82" s="585"/>
    </row>
    <row customHeight="1" ht="11.25">
      <c r="P83" s="585"/>
    </row>
    <row customHeight="1" ht="11.25">
      <c r="P84" s="585"/>
    </row>
    <row customHeight="1" ht="11.25">
      <c r="P85" s="585"/>
    </row>
    <row customHeight="1" ht="11.25">
      <c r="P86" s="585"/>
    </row>
    <row customHeight="1" ht="11.25">
      <c r="P87" s="585"/>
    </row>
    <row customHeight="1" ht="11.25">
      <c r="P88" s="585"/>
    </row>
    <row customHeight="1" ht="11.25">
      <c r="P89" s="585"/>
    </row>
    <row customHeight="1" ht="11.25">
      <c r="P90" s="585"/>
    </row>
    <row customHeight="1" ht="11.25">
      <c r="P91" s="585"/>
    </row>
    <row customHeight="1" ht="11.25">
      <c r="P92" s="585"/>
    </row>
    <row customHeight="1" ht="11.25">
      <c r="P93" s="585"/>
    </row>
    <row customHeight="1" ht="11.25">
      <c r="P94" s="585"/>
    </row>
    <row customHeight="1" ht="11.25">
      <c r="P95" s="585"/>
    </row>
    <row customHeight="1" ht="11.25">
      <c r="P96" s="585"/>
    </row>
    <row customHeight="1" ht="11.25">
      <c r="P97" s="585"/>
    </row>
    <row customHeight="1" ht="11.25">
      <c r="P98" s="585"/>
    </row>
    <row customHeight="1" ht="11.25">
      <c r="P99" s="585"/>
    </row>
    <row customHeight="1" ht="11.25">
      <c r="P100" s="585"/>
    </row>
    <row customHeight="1" ht="11.25">
      <c r="P101" s="585"/>
    </row>
    <row customHeight="1" ht="11.25">
      <c r="P102" s="585"/>
    </row>
    <row customHeight="1" ht="11.25">
      <c r="P103" s="585"/>
    </row>
    <row customHeight="1" ht="11.25">
      <c r="P104" s="585"/>
    </row>
    <row customHeight="1" ht="11.25">
      <c r="P105" s="585"/>
    </row>
    <row customHeight="1" ht="11.25">
      <c r="P106" s="585"/>
    </row>
    <row customHeight="1" ht="11.25">
      <c r="P107" s="585"/>
    </row>
    <row customHeight="1" ht="11.25">
      <c r="P108" s="585"/>
    </row>
    <row customHeight="1" ht="11.25">
      <c r="P109" s="585"/>
    </row>
    <row customHeight="1" ht="11.25">
      <c r="P110" s="585"/>
    </row>
    <row customHeight="1" ht="11.25">
      <c r="P111" s="585"/>
    </row>
    <row customHeight="1" ht="11.25">
      <c r="P112" s="585"/>
    </row>
    <row customHeight="1" ht="11.25">
      <c r="P113" s="585"/>
    </row>
    <row customHeight="1" ht="11.25">
      <c r="P114" s="585"/>
    </row>
    <row customHeight="1" ht="11.25">
      <c r="P115" s="585"/>
    </row>
    <row customHeight="1" ht="11.25">
      <c r="P116" s="585"/>
    </row>
    <row customHeight="1" ht="11.25">
      <c r="P117" s="585"/>
    </row>
    <row customHeight="1" ht="11.25">
      <c r="P118" s="585"/>
    </row>
    <row customHeight="1" ht="11.25">
      <c r="P119" s="585"/>
    </row>
    <row customHeight="1" ht="11.25">
      <c r="P120" s="585"/>
    </row>
    <row customHeight="1" ht="11.25">
      <c r="P121" s="585"/>
    </row>
  </sheetData>
  <sheetProtection sort="0" autoFilter="0" insertRows="0" insertColumns="1" deleteRows="0" deleteColumns="0"/>
  <mergeCells count="82">
    <mergeCell ref="G12:G14"/>
    <mergeCell ref="E13:E14"/>
    <mergeCell ref="F13:F14"/>
    <mergeCell ref="H13:H14"/>
    <mergeCell ref="L13:L14"/>
    <mergeCell ref="A17:A22"/>
    <mergeCell ref="G18:G22"/>
    <mergeCell ref="H18:H22"/>
    <mergeCell ref="I18:I22"/>
    <mergeCell ref="J18:J22"/>
    <mergeCell ref="O11:O14"/>
    <mergeCell ref="H12:M12"/>
    <mergeCell ref="N12:N14"/>
    <mergeCell ref="I13:K13"/>
    <mergeCell ref="M13:M14"/>
    <mergeCell ref="J14:K14"/>
    <mergeCell ref="J26:J30"/>
    <mergeCell ref="K26:K30"/>
    <mergeCell ref="L26:L30"/>
    <mergeCell ref="M26:M30"/>
    <mergeCell ref="H1:M1"/>
    <mergeCell ref="H10:M10"/>
    <mergeCell ref="D11:N11"/>
    <mergeCell ref="D4:G4"/>
    <mergeCell ref="F6:G6"/>
    <mergeCell ref="F7:G7"/>
    <mergeCell ref="F8:G8"/>
    <mergeCell ref="F9:G9"/>
    <mergeCell ref="K18:K22"/>
    <mergeCell ref="L18:L22"/>
    <mergeCell ref="D12:D14"/>
    <mergeCell ref="E12:F12"/>
    <mergeCell ref="A25:A30"/>
    <mergeCell ref="B26:B30"/>
    <mergeCell ref="G26:G30"/>
    <mergeCell ref="H26:H30"/>
    <mergeCell ref="I26:I30"/>
    <mergeCell ref="J15:K15"/>
    <mergeCell ref="E16:M16"/>
    <mergeCell ref="B18:B22"/>
    <mergeCell ref="M18:M22"/>
    <mergeCell ref="E24:M24"/>
    <mergeCell ref="E32:M32"/>
    <mergeCell ref="A33:A38"/>
    <mergeCell ref="B34:B38"/>
    <mergeCell ref="G34:G38"/>
    <mergeCell ref="H34:H38"/>
    <mergeCell ref="I34:I38"/>
    <mergeCell ref="J34:J38"/>
    <mergeCell ref="K34:K38"/>
    <mergeCell ref="L34:L38"/>
    <mergeCell ref="M34:M38"/>
    <mergeCell ref="E40:M40"/>
    <mergeCell ref="A41:A46"/>
    <mergeCell ref="B42:B46"/>
    <mergeCell ref="G42:G46"/>
    <mergeCell ref="H42:H46"/>
    <mergeCell ref="I42:I46"/>
    <mergeCell ref="J42:J46"/>
    <mergeCell ref="K42:K46"/>
    <mergeCell ref="L42:L46"/>
    <mergeCell ref="M42:M46"/>
    <mergeCell ref="E48:M48"/>
    <mergeCell ref="A49:A54"/>
    <mergeCell ref="B50:B54"/>
    <mergeCell ref="G50:G54"/>
    <mergeCell ref="H50:H54"/>
    <mergeCell ref="I50:I54"/>
    <mergeCell ref="J50:J54"/>
    <mergeCell ref="K50:K54"/>
    <mergeCell ref="L50:L54"/>
    <mergeCell ref="M50:M54"/>
    <mergeCell ref="E56:M56"/>
    <mergeCell ref="A57:A62"/>
    <mergeCell ref="B58:B62"/>
    <mergeCell ref="G58:G62"/>
    <mergeCell ref="H58:H62"/>
    <mergeCell ref="I58:I62"/>
    <mergeCell ref="J58:J62"/>
    <mergeCell ref="K58:K62"/>
    <mergeCell ref="L58:L62"/>
    <mergeCell ref="M58:M62"/>
  </mergeCells>
  <dataValidations count="6">
    <dataValidation type="list" allowBlank="1" showInputMessage="1" showErrorMessage="1" errorTitle="Ошибка" error="Выберите значение из списка" prompt="Выберите значение из списка" sqref="L18:L22">
      <formula1>kind_of_control_method</formula1>
    </dataValidation>
    <dataValidation type="list" allowBlank="1" showInputMessage="1" showErrorMessage="1" errorTitle="Ошибка" error="Выберите значение из списка" prompt="Выберите значение из списка" sqref="G42:G46">
      <formula1>kind_of_unit_2</formula1>
    </dataValidation>
    <dataValidation type="textLength" operator="lessThanOrEqual" allowBlank="1" showErrorMessage="1" errorTitle="Ошибка" error="Допускается ввод не более 900 символов!" sqref="L26:L30">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42 M34 M50 M58 M2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18 K34 K50 K26 K42 I18 I26 I34 I42 I50 I58 K58"/>
    <dataValidation type="decimal" allowBlank="1" showErrorMessage="1" errorTitle="Ошибка" error="Допускается ввод только неотрицательных чисел!" sqref="L42 L34:L38 L50:L54 L58:L62">
      <formula1>0</formula1>
      <formula2>9.99999999999999E+23</formula2>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51329C5-A1DC-0592-DBB9-0.B819301C}" mc:Ignorable="x14ac xr xr2 xr3">
  <sheetPr>
    <tabColor rgb="FFFFCC99"/>
  </sheetPr>
  <dimension ref="A1:V15"/>
  <sheetViews>
    <sheetView topLeftCell="A1" showGridLines="0" workbookViewId="0">
      <selection activeCell="A1" sqref="A1"/>
    </sheetView>
  </sheetViews>
  <sheetFormatPr defaultColWidth="9.140625" customHeight="1" defaultRowHeight="15"/>
  <cols>
    <col min="1" max="2" style="124" width="9.140625" hidden="1"/>
    <col min="3" max="3" style="125" width="3.7109375" customWidth="1"/>
    <col min="4" max="4" style="124" width="6.28125" customWidth="1"/>
    <col min="5" max="5" style="124" width="73.7109375" customWidth="1"/>
    <col min="6" max="6" style="124" width="12.8515625" customWidth="1"/>
    <col min="7" max="21" style="124" width="9.140625"/>
    <col min="22" max="22" style="181" width="9.140625"/>
  </cols>
  <sheetData>
    <row s="124" customFormat="1" customHeight="1" ht="15" hidden="1">
      <c r="C1" s="123"/>
      <c r="V1" s="180"/>
    </row>
    <row s="124" customFormat="1" customHeight="1" ht="15" hidden="1">
      <c r="C2" s="123"/>
      <c r="V2" s="180"/>
    </row>
    <row s="124" customFormat="1" customHeight="1" ht="15" hidden="1">
      <c r="C3" s="123"/>
      <c r="V3" s="180"/>
    </row>
    <row s="124" customFormat="1" customHeight="1" ht="15" hidden="1">
      <c r="C4" s="123"/>
      <c r="V4" s="180"/>
    </row>
    <row s="124" customFormat="1" customHeight="1" ht="15" hidden="1">
      <c r="C5" s="123"/>
      <c r="V5" s="180"/>
    </row>
    <row s="427" customFormat="1" customHeight="1" ht="5.25">
      <c r="C6" s="426"/>
      <c r="D6" s="427"/>
      <c r="E6" s="427"/>
      <c r="F6" s="427"/>
    </row>
    <row s="124" customFormat="1" customHeight="1" ht="22.5">
      <c r="C7" s="125"/>
      <c r="D7" s="839" t="s">
        <v>190</v>
      </c>
      <c r="E7" s="840"/>
      <c r="F7" s="841"/>
      <c r="V7" s="180"/>
    </row>
    <row s="427" customFormat="1" customHeight="1" ht="5.25">
      <c r="C8" s="426"/>
      <c r="D8" s="427"/>
      <c r="E8" s="427"/>
      <c r="F8" s="427"/>
    </row>
    <row s="124" customFormat="1" customHeight="1" ht="22.5">
      <c r="C9" s="125"/>
      <c r="D9" s="102" t="s">
        <v>61</v>
      </c>
      <c r="E9" s="101" t="s">
        <v>191</v>
      </c>
      <c r="F9" s="101" t="s">
        <v>192</v>
      </c>
      <c r="V9" s="180"/>
    </row>
    <row s="124" customFormat="1" customHeight="1" ht="11.25">
      <c r="C10" s="125"/>
      <c r="D10" s="354" t="s">
        <v>66</v>
      </c>
      <c r="E10" s="354" t="s">
        <v>67</v>
      </c>
      <c r="F10" s="354" t="s">
        <v>68</v>
      </c>
      <c r="I10" s="1019"/>
      <c r="J10" s="1019"/>
      <c r="V10" s="180"/>
    </row>
    <row s="124" customFormat="1" customHeight="1" ht="15" hidden="1">
      <c r="C11" s="125"/>
      <c r="D11" s="199">
        <v>0</v>
      </c>
      <c r="E11" s="200"/>
      <c r="F11" s="198"/>
      <c r="V11" s="180"/>
    </row>
    <row s="124" customFormat="1" customHeight="1" ht="15">
      <c r="C12" s="127"/>
      <c r="D12" s="174">
        <v>1</v>
      </c>
      <c r="E12" s="340"/>
      <c r="F12" s="341"/>
      <c r="I12" s="1019"/>
      <c r="J12" s="1019"/>
      <c r="V12" s="180"/>
    </row>
    <row s="124" customFormat="1" customHeight="1" ht="15">
      <c r="C13" s="125"/>
      <c r="D13" s="201"/>
      <c r="E13" s="1020" t="s">
        <v>188</v>
      </c>
      <c r="F13" s="202"/>
      <c r="V13" s="180"/>
    </row>
    <row s="124" customFormat="1" customHeight="1" ht="11.25">
      <c r="C14" s="123"/>
      <c r="V14" s="180"/>
    </row>
    <row s="124" customFormat="1" customHeight="1" ht="15">
      <c r="C15" s="123"/>
      <c r="D15" s="165"/>
      <c r="E15" s="128"/>
      <c r="F15" s="128"/>
      <c r="G15" s="128"/>
      <c r="H15" s="129"/>
      <c r="I15" s="129"/>
      <c r="J15" s="129"/>
      <c r="V15" s="180"/>
    </row>
  </sheetData>
  <sheetProtection sort="0" autoFilter="0" insertRows="0" insertColumns="1" deleteRows="0" deleteColumns="0"/>
  <mergeCells count="1">
    <mergeCell ref="D7:F7"/>
  </mergeCells>
  <dataValidations count="1">
    <dataValidation type="textLength" operator="lessThanOrEqual" allowBlank="1" showInputMessage="1" showErrorMessage="1" errorTitle="Ошибка" error="Допускается ввод не более 900 символов!" sqref="E11:F12">
      <formula1>900</formula1>
    </dataValidation>
  </dataValidations>
  <hyperlinks>
    <hyperlink ref="I10" location="'Ссылки на публикации'!$H$11" tooltip="Кликните по гиперссылке, чтобы перейти на сайт организации или отредактировать её" xr:uid="{7B93D4BC-E16B-D134-F43E-0.16F670D}"/>
    <hyperlink ref="J10" location="'Ссылки на публикации'!$I$11" tooltip="Кликните по гиперссылке, чтобы перейти на сайт организации или отредактировать её" xr:uid="{A5B3C1E3-397E-5C46-ED0B-0.BA3BB331}"/>
    <hyperlink ref="I12" location="'Ссылки на публикации'!$H$13" tooltip="Кликните по гиперссылке, чтобы перейти на сайт организации или отредактировать её" xr:uid="{065DA009-E3F6-A72F-AE78-0.134B7FCF}"/>
    <hyperlink ref="J12" location="'Ссылки на публикации'!$I$13" tooltip="Кликните по гиперссылке, чтобы перейти на сайт организации или отредактировать её" xr:uid="{.E4F7F39-0BCC-72BF-7DA4-0.53C67EA}"/>
  </hyperlink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F6DA148-BD24-CC88-D69D-0.A17D8177}" mc:Ignorable="x14ac xr xr2 xr3">
  <sheetPr>
    <tabColor rgb="FFFFCC99"/>
  </sheetPr>
  <dimension ref="A1:AJ1"/>
  <sheetViews>
    <sheetView topLeftCell="A1" showGridLines="0" workbookViewId="0">
      <selection activeCell="A1" sqref="A1"/>
    </sheetView>
  </sheetViews>
  <sheetFormatPr defaultColWidth="9.140625" customHeight="1" defaultRowHeight="11.25"/>
  <cols>
    <col min="1" max="26" style="76" width="9.140625"/>
    <col min="27" max="36" style="77" width="9.140625"/>
  </cols>
  <sheetData/>
  <sheetProtection formatColumns="0" formatRows="0"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93C1B72-A98E-B4CD-A7CB-0.30BE3B7}" mc:Ignorable="x14ac xr xr2 xr3">
  <sheetPr>
    <tabColor rgb="FFFFCC99"/>
  </sheetPr>
  <dimension ref="A1:N57"/>
  <sheetViews>
    <sheetView topLeftCell="A1" showGridLines="0" workbookViewId="0">
      <selection activeCell="A1" sqref="A1"/>
    </sheetView>
  </sheetViews>
  <sheetFormatPr defaultColWidth="9.140625" customHeight="1" defaultRowHeight="11.25"/>
  <cols>
    <col min="1" max="1" style="658" width="9.140625"/>
    <col min="2" max="2" style="658" width="15.140625" customWidth="1"/>
    <col min="3" max="3" style="658" width="24.28125" customWidth="1"/>
    <col min="4" max="4" style="658" width="30.7109375" customWidth="1"/>
    <col min="5" max="5" style="658" width="13.421875" customWidth="1"/>
    <col min="6" max="6" style="658" width="20.140625" customWidth="1"/>
    <col min="7" max="7" style="658" width="13.8515625" customWidth="1"/>
    <col min="8" max="8" style="658" width="14.8515625" customWidth="1"/>
    <col min="9" max="9" style="658" width="25.00390625" customWidth="1"/>
    <col min="10" max="10" style="658" width="12.140625" customWidth="1"/>
    <col min="11" max="11" style="658" width="11.421875" customWidth="1"/>
    <col min="12" max="13" style="658" width="9.140625"/>
    <col min="14" max="14" style="658" width="13.00390625" customWidth="1"/>
  </cols>
  <sheetData>
    <row customHeight="1" ht="11.25">
      <c r="A1" s="153" t="s">
        <v>621</v>
      </c>
      <c r="B1" s="153" t="s">
        <v>622</v>
      </c>
      <c r="C1" s="153" t="s">
        <v>623</v>
      </c>
      <c r="D1" s="153" t="s">
        <v>624</v>
      </c>
      <c r="E1" s="153" t="s">
        <v>625</v>
      </c>
      <c r="F1" s="153" t="s">
        <v>626</v>
      </c>
      <c r="G1" s="153" t="s">
        <v>627</v>
      </c>
      <c r="H1" s="153" t="s">
        <v>628</v>
      </c>
      <c r="I1" s="153" t="s">
        <v>629</v>
      </c>
      <c r="J1" s="153" t="s">
        <v>630</v>
      </c>
      <c r="K1" s="153" t="s">
        <v>631</v>
      </c>
      <c r="L1" s="153" t="s">
        <v>632</v>
      </c>
      <c r="M1" s="153" t="s">
        <v>633</v>
      </c>
      <c r="N1" s="153" t="s">
        <v>634</v>
      </c>
    </row>
    <row customHeight="1" ht="11.25">
      <c r="A2" s="153" t="s">
        <v>635</v>
      </c>
      <c r="B2" s="153" t="s">
        <v>15</v>
      </c>
      <c r="C2" s="153" t="s">
        <v>636</v>
      </c>
      <c r="D2" s="153" t="s">
        <v>42</v>
      </c>
      <c r="E2" s="153" t="s">
        <v>45</v>
      </c>
      <c r="F2" s="153" t="s">
        <v>47</v>
      </c>
      <c r="G2" s="153" t="s">
        <v>637</v>
      </c>
      <c r="H2" s="153" t="s">
        <v>70</v>
      </c>
      <c r="I2" s="153" t="s">
        <v>638</v>
      </c>
      <c r="J2" s="153" t="s">
        <v>70</v>
      </c>
      <c r="K2" s="153" t="s">
        <v>72</v>
      </c>
      <c r="L2" s="153" t="s">
        <v>72</v>
      </c>
      <c r="M2" s="153" t="s">
        <v>639</v>
      </c>
      <c r="N2" s="153" t="s">
        <v>640</v>
      </c>
    </row>
    <row customHeight="1" ht="11.25">
      <c r="A3" s="153" t="s">
        <v>635</v>
      </c>
      <c r="B3" s="153" t="s">
        <v>15</v>
      </c>
      <c r="C3" s="153" t="s">
        <v>641</v>
      </c>
      <c r="D3" s="153" t="s">
        <v>642</v>
      </c>
      <c r="E3" s="153" t="s">
        <v>643</v>
      </c>
      <c r="F3" s="153" t="s">
        <v>644</v>
      </c>
      <c r="G3" s="153" t="s">
        <v>645</v>
      </c>
      <c r="H3" s="153" t="s">
        <v>70</v>
      </c>
      <c r="I3" s="153" t="s">
        <v>646</v>
      </c>
      <c r="J3" s="153" t="s">
        <v>70</v>
      </c>
      <c r="K3" s="153" t="s">
        <v>647</v>
      </c>
      <c r="L3" s="153" t="s">
        <v>647</v>
      </c>
      <c r="M3" s="153" t="s">
        <v>648</v>
      </c>
      <c r="N3" s="153" t="s">
        <v>640</v>
      </c>
    </row>
    <row customHeight="1" ht="11.25">
      <c r="A4" s="153" t="s">
        <v>635</v>
      </c>
      <c r="B4" s="153" t="s">
        <v>15</v>
      </c>
      <c r="C4" s="153" t="s">
        <v>649</v>
      </c>
      <c r="D4" s="153" t="s">
        <v>650</v>
      </c>
      <c r="E4" s="153" t="s">
        <v>651</v>
      </c>
      <c r="F4" s="153" t="s">
        <v>652</v>
      </c>
      <c r="G4" s="153" t="s">
        <v>653</v>
      </c>
      <c r="H4" s="153" t="s">
        <v>70</v>
      </c>
      <c r="I4" s="153" t="s">
        <v>654</v>
      </c>
      <c r="J4" s="153" t="s">
        <v>70</v>
      </c>
      <c r="K4" s="153" t="s">
        <v>72</v>
      </c>
      <c r="L4" s="153" t="s">
        <v>72</v>
      </c>
      <c r="M4" s="153" t="s">
        <v>639</v>
      </c>
      <c r="N4" s="153" t="s">
        <v>640</v>
      </c>
    </row>
    <row customHeight="1" ht="11.25">
      <c r="A5" s="153" t="s">
        <v>635</v>
      </c>
      <c r="B5" s="153" t="s">
        <v>15</v>
      </c>
      <c r="C5" s="153" t="s">
        <v>649</v>
      </c>
      <c r="D5" s="153" t="s">
        <v>650</v>
      </c>
      <c r="E5" s="153" t="s">
        <v>651</v>
      </c>
      <c r="F5" s="153" t="s">
        <v>652</v>
      </c>
      <c r="G5" s="153" t="s">
        <v>653</v>
      </c>
      <c r="H5" s="153" t="s">
        <v>70</v>
      </c>
      <c r="I5" s="153" t="s">
        <v>655</v>
      </c>
      <c r="J5" s="153" t="s">
        <v>70</v>
      </c>
      <c r="K5" s="153" t="s">
        <v>72</v>
      </c>
      <c r="L5" s="153" t="s">
        <v>72</v>
      </c>
      <c r="M5" s="153" t="s">
        <v>639</v>
      </c>
      <c r="N5" s="153" t="s">
        <v>640</v>
      </c>
    </row>
    <row customHeight="1" ht="11.25">
      <c r="A6" s="153" t="s">
        <v>635</v>
      </c>
      <c r="B6" s="153" t="s">
        <v>15</v>
      </c>
      <c r="C6" s="153" t="s">
        <v>656</v>
      </c>
      <c r="D6" s="153" t="s">
        <v>657</v>
      </c>
      <c r="E6" s="153" t="s">
        <v>658</v>
      </c>
      <c r="F6" s="153" t="s">
        <v>644</v>
      </c>
      <c r="G6" s="153" t="s">
        <v>70</v>
      </c>
      <c r="H6" s="153" t="s">
        <v>70</v>
      </c>
      <c r="I6" s="153" t="s">
        <v>659</v>
      </c>
      <c r="J6" s="153" t="s">
        <v>70</v>
      </c>
      <c r="K6" s="153" t="s">
        <v>660</v>
      </c>
      <c r="L6" s="153" t="s">
        <v>660</v>
      </c>
      <c r="M6" s="153" t="s">
        <v>661</v>
      </c>
      <c r="N6" s="153" t="s">
        <v>640</v>
      </c>
    </row>
    <row customHeight="1" ht="11.25">
      <c r="A7" s="153" t="s">
        <v>635</v>
      </c>
      <c r="B7" s="153" t="s">
        <v>15</v>
      </c>
      <c r="C7" s="153" t="s">
        <v>656</v>
      </c>
      <c r="D7" s="153" t="s">
        <v>657</v>
      </c>
      <c r="E7" s="153" t="s">
        <v>658</v>
      </c>
      <c r="F7" s="153" t="s">
        <v>644</v>
      </c>
      <c r="G7" s="153" t="s">
        <v>70</v>
      </c>
      <c r="H7" s="153" t="s">
        <v>70</v>
      </c>
      <c r="I7" s="153" t="s">
        <v>662</v>
      </c>
      <c r="J7" s="153" t="s">
        <v>70</v>
      </c>
      <c r="K7" s="153" t="s">
        <v>660</v>
      </c>
      <c r="L7" s="153" t="s">
        <v>660</v>
      </c>
      <c r="M7" s="153" t="s">
        <v>661</v>
      </c>
      <c r="N7" s="153" t="s">
        <v>640</v>
      </c>
    </row>
    <row customHeight="1" ht="11.25">
      <c r="A8" s="153" t="s">
        <v>635</v>
      </c>
      <c r="B8" s="153" t="s">
        <v>15</v>
      </c>
      <c r="C8" s="153" t="s">
        <v>656</v>
      </c>
      <c r="D8" s="153" t="s">
        <v>657</v>
      </c>
      <c r="E8" s="153" t="s">
        <v>658</v>
      </c>
      <c r="F8" s="153" t="s">
        <v>644</v>
      </c>
      <c r="G8" s="153" t="s">
        <v>70</v>
      </c>
      <c r="H8" s="153" t="s">
        <v>70</v>
      </c>
      <c r="I8" s="153" t="s">
        <v>663</v>
      </c>
      <c r="J8" s="153" t="s">
        <v>70</v>
      </c>
      <c r="K8" s="153" t="s">
        <v>660</v>
      </c>
      <c r="L8" s="153" t="s">
        <v>660</v>
      </c>
      <c r="M8" s="153" t="s">
        <v>661</v>
      </c>
      <c r="N8" s="153" t="s">
        <v>640</v>
      </c>
    </row>
    <row customHeight="1" ht="11.25">
      <c r="A9" s="153" t="s">
        <v>635</v>
      </c>
      <c r="B9" s="153" t="s">
        <v>15</v>
      </c>
      <c r="C9" s="153" t="s">
        <v>656</v>
      </c>
      <c r="D9" s="153" t="s">
        <v>657</v>
      </c>
      <c r="E9" s="153" t="s">
        <v>658</v>
      </c>
      <c r="F9" s="153" t="s">
        <v>644</v>
      </c>
      <c r="G9" s="153" t="s">
        <v>70</v>
      </c>
      <c r="H9" s="153" t="s">
        <v>70</v>
      </c>
      <c r="I9" s="153" t="s">
        <v>664</v>
      </c>
      <c r="J9" s="153" t="s">
        <v>70</v>
      </c>
      <c r="K9" s="153" t="s">
        <v>72</v>
      </c>
      <c r="L9" s="153" t="s">
        <v>72</v>
      </c>
      <c r="M9" s="153" t="s">
        <v>639</v>
      </c>
      <c r="N9" s="153" t="s">
        <v>640</v>
      </c>
    </row>
    <row customHeight="1" ht="11.25">
      <c r="A10" s="153" t="s">
        <v>635</v>
      </c>
      <c r="B10" s="153" t="s">
        <v>15</v>
      </c>
      <c r="C10" s="153" t="s">
        <v>656</v>
      </c>
      <c r="D10" s="153" t="s">
        <v>657</v>
      </c>
      <c r="E10" s="153" t="s">
        <v>658</v>
      </c>
      <c r="F10" s="153" t="s">
        <v>644</v>
      </c>
      <c r="G10" s="153" t="s">
        <v>70</v>
      </c>
      <c r="H10" s="153" t="s">
        <v>70</v>
      </c>
      <c r="I10" s="153" t="s">
        <v>665</v>
      </c>
      <c r="J10" s="153" t="s">
        <v>70</v>
      </c>
      <c r="K10" s="153" t="s">
        <v>72</v>
      </c>
      <c r="L10" s="153" t="s">
        <v>72</v>
      </c>
      <c r="M10" s="153" t="s">
        <v>639</v>
      </c>
      <c r="N10" s="153" t="s">
        <v>640</v>
      </c>
    </row>
    <row customHeight="1" ht="11.25">
      <c r="A11" s="153" t="s">
        <v>635</v>
      </c>
      <c r="B11" s="153" t="s">
        <v>15</v>
      </c>
      <c r="C11" s="153" t="s">
        <v>666</v>
      </c>
      <c r="D11" s="153" t="s">
        <v>667</v>
      </c>
      <c r="E11" s="153" t="s">
        <v>668</v>
      </c>
      <c r="F11" s="153" t="s">
        <v>644</v>
      </c>
      <c r="G11" s="153" t="s">
        <v>70</v>
      </c>
      <c r="H11" s="153" t="s">
        <v>70</v>
      </c>
      <c r="I11" s="153" t="s">
        <v>669</v>
      </c>
      <c r="J11" s="153" t="s">
        <v>70</v>
      </c>
      <c r="K11" s="153" t="s">
        <v>72</v>
      </c>
      <c r="L11" s="153" t="s">
        <v>72</v>
      </c>
      <c r="M11" s="153" t="s">
        <v>639</v>
      </c>
      <c r="N11" s="153" t="s">
        <v>640</v>
      </c>
    </row>
    <row customHeight="1" ht="11.25">
      <c r="A12" s="153" t="s">
        <v>635</v>
      </c>
      <c r="B12" s="153" t="s">
        <v>15</v>
      </c>
      <c r="C12" s="153" t="s">
        <v>670</v>
      </c>
      <c r="D12" s="153" t="s">
        <v>671</v>
      </c>
      <c r="E12" s="153" t="s">
        <v>672</v>
      </c>
      <c r="F12" s="153" t="s">
        <v>673</v>
      </c>
      <c r="G12" s="153" t="s">
        <v>674</v>
      </c>
      <c r="H12" s="153" t="s">
        <v>70</v>
      </c>
      <c r="I12" s="153" t="s">
        <v>669</v>
      </c>
      <c r="J12" s="153" t="s">
        <v>70</v>
      </c>
      <c r="K12" s="153" t="s">
        <v>72</v>
      </c>
      <c r="L12" s="153" t="s">
        <v>72</v>
      </c>
      <c r="M12" s="153" t="s">
        <v>639</v>
      </c>
      <c r="N12" s="153" t="s">
        <v>640</v>
      </c>
    </row>
    <row customHeight="1" ht="11.25">
      <c r="A13" s="153" t="s">
        <v>635</v>
      </c>
      <c r="B13" s="153" t="s">
        <v>15</v>
      </c>
      <c r="C13" s="153" t="s">
        <v>670</v>
      </c>
      <c r="D13" s="153" t="s">
        <v>671</v>
      </c>
      <c r="E13" s="153" t="s">
        <v>672</v>
      </c>
      <c r="F13" s="153" t="s">
        <v>673</v>
      </c>
      <c r="G13" s="153" t="s">
        <v>674</v>
      </c>
      <c r="H13" s="153" t="s">
        <v>70</v>
      </c>
      <c r="I13" s="153" t="s">
        <v>662</v>
      </c>
      <c r="J13" s="153" t="s">
        <v>70</v>
      </c>
      <c r="K13" s="153" t="s">
        <v>72</v>
      </c>
      <c r="L13" s="153" t="s">
        <v>72</v>
      </c>
      <c r="M13" s="153" t="s">
        <v>639</v>
      </c>
      <c r="N13" s="153" t="s">
        <v>640</v>
      </c>
    </row>
    <row customHeight="1" ht="11.25">
      <c r="A14" s="153" t="s">
        <v>635</v>
      </c>
      <c r="B14" s="153" t="s">
        <v>15</v>
      </c>
      <c r="C14" s="153" t="s">
        <v>675</v>
      </c>
      <c r="D14" s="153" t="s">
        <v>676</v>
      </c>
      <c r="E14" s="153" t="s">
        <v>677</v>
      </c>
      <c r="F14" s="153" t="s">
        <v>678</v>
      </c>
      <c r="G14" s="153" t="s">
        <v>679</v>
      </c>
      <c r="H14" s="153" t="s">
        <v>70</v>
      </c>
      <c r="I14" s="153" t="s">
        <v>669</v>
      </c>
      <c r="J14" s="153" t="s">
        <v>70</v>
      </c>
      <c r="K14" s="153" t="s">
        <v>72</v>
      </c>
      <c r="L14" s="153" t="s">
        <v>72</v>
      </c>
      <c r="M14" s="153" t="s">
        <v>639</v>
      </c>
      <c r="N14" s="153" t="s">
        <v>640</v>
      </c>
    </row>
    <row customHeight="1" ht="11.25">
      <c r="A15" s="153" t="s">
        <v>635</v>
      </c>
      <c r="B15" s="153" t="s">
        <v>15</v>
      </c>
      <c r="C15" s="153" t="s">
        <v>680</v>
      </c>
      <c r="D15" s="153" t="s">
        <v>681</v>
      </c>
      <c r="E15" s="153" t="s">
        <v>682</v>
      </c>
      <c r="F15" s="153" t="s">
        <v>683</v>
      </c>
      <c r="G15" s="153" t="s">
        <v>684</v>
      </c>
      <c r="H15" s="153" t="s">
        <v>70</v>
      </c>
      <c r="I15" s="153" t="s">
        <v>685</v>
      </c>
      <c r="J15" s="153" t="s">
        <v>70</v>
      </c>
      <c r="K15" s="153" t="s">
        <v>72</v>
      </c>
      <c r="L15" s="153" t="s">
        <v>72</v>
      </c>
      <c r="M15" s="153" t="s">
        <v>639</v>
      </c>
      <c r="N15" s="153" t="s">
        <v>640</v>
      </c>
    </row>
    <row customHeight="1" ht="11.25">
      <c r="A16" s="153" t="s">
        <v>635</v>
      </c>
      <c r="B16" s="153" t="s">
        <v>15</v>
      </c>
      <c r="C16" s="153" t="s">
        <v>686</v>
      </c>
      <c r="D16" s="153" t="s">
        <v>687</v>
      </c>
      <c r="E16" s="153" t="s">
        <v>688</v>
      </c>
      <c r="F16" s="153" t="s">
        <v>689</v>
      </c>
      <c r="G16" s="153" t="s">
        <v>690</v>
      </c>
      <c r="H16" s="153" t="s">
        <v>70</v>
      </c>
      <c r="I16" s="153" t="s">
        <v>669</v>
      </c>
      <c r="J16" s="153" t="s">
        <v>70</v>
      </c>
      <c r="K16" s="153" t="s">
        <v>72</v>
      </c>
      <c r="L16" s="153" t="s">
        <v>72</v>
      </c>
      <c r="M16" s="153" t="s">
        <v>639</v>
      </c>
      <c r="N16" s="153" t="s">
        <v>640</v>
      </c>
    </row>
    <row customHeight="1" ht="11.25">
      <c r="A17" s="153" t="s">
        <v>635</v>
      </c>
      <c r="B17" s="153" t="s">
        <v>15</v>
      </c>
      <c r="C17" s="153" t="s">
        <v>686</v>
      </c>
      <c r="D17" s="153" t="s">
        <v>687</v>
      </c>
      <c r="E17" s="153" t="s">
        <v>688</v>
      </c>
      <c r="F17" s="153" t="s">
        <v>689</v>
      </c>
      <c r="G17" s="153" t="s">
        <v>690</v>
      </c>
      <c r="H17" s="153" t="s">
        <v>70</v>
      </c>
      <c r="I17" s="153" t="s">
        <v>664</v>
      </c>
      <c r="J17" s="153" t="s">
        <v>70</v>
      </c>
      <c r="K17" s="153" t="s">
        <v>691</v>
      </c>
      <c r="L17" s="153" t="s">
        <v>691</v>
      </c>
      <c r="M17" s="153" t="s">
        <v>692</v>
      </c>
      <c r="N17" s="153" t="s">
        <v>640</v>
      </c>
    </row>
    <row customHeight="1" ht="11.25">
      <c r="A18" s="153" t="s">
        <v>635</v>
      </c>
      <c r="B18" s="153" t="s">
        <v>15</v>
      </c>
      <c r="C18" s="153" t="s">
        <v>693</v>
      </c>
      <c r="D18" s="153" t="s">
        <v>694</v>
      </c>
      <c r="E18" s="153" t="s">
        <v>695</v>
      </c>
      <c r="F18" s="153" t="s">
        <v>652</v>
      </c>
      <c r="G18" s="153" t="s">
        <v>70</v>
      </c>
      <c r="H18" s="153" t="s">
        <v>70</v>
      </c>
      <c r="I18" s="153" t="s">
        <v>669</v>
      </c>
      <c r="J18" s="153" t="s">
        <v>70</v>
      </c>
      <c r="K18" s="153" t="s">
        <v>72</v>
      </c>
      <c r="L18" s="153" t="s">
        <v>72</v>
      </c>
      <c r="M18" s="153" t="s">
        <v>639</v>
      </c>
      <c r="N18" s="153" t="s">
        <v>640</v>
      </c>
    </row>
    <row customHeight="1" ht="11.25">
      <c r="A19" s="153" t="s">
        <v>635</v>
      </c>
      <c r="B19" s="153" t="s">
        <v>15</v>
      </c>
      <c r="C19" s="153" t="s">
        <v>696</v>
      </c>
      <c r="D19" s="153" t="s">
        <v>697</v>
      </c>
      <c r="E19" s="153" t="s">
        <v>698</v>
      </c>
      <c r="F19" s="153" t="s">
        <v>699</v>
      </c>
      <c r="G19" s="153" t="s">
        <v>70</v>
      </c>
      <c r="H19" s="153" t="s">
        <v>70</v>
      </c>
      <c r="I19" s="153" t="s">
        <v>669</v>
      </c>
      <c r="J19" s="153" t="s">
        <v>70</v>
      </c>
      <c r="K19" s="153" t="s">
        <v>72</v>
      </c>
      <c r="L19" s="153" t="s">
        <v>72</v>
      </c>
      <c r="M19" s="153" t="s">
        <v>639</v>
      </c>
      <c r="N19" s="153" t="s">
        <v>640</v>
      </c>
    </row>
    <row customHeight="1" ht="11.25">
      <c r="A20" s="153" t="s">
        <v>635</v>
      </c>
      <c r="B20" s="153" t="s">
        <v>15</v>
      </c>
      <c r="C20" s="153" t="s">
        <v>700</v>
      </c>
      <c r="D20" s="153" t="s">
        <v>701</v>
      </c>
      <c r="E20" s="153" t="s">
        <v>702</v>
      </c>
      <c r="F20" s="153" t="s">
        <v>703</v>
      </c>
      <c r="G20" s="153" t="s">
        <v>704</v>
      </c>
      <c r="H20" s="153" t="s">
        <v>70</v>
      </c>
      <c r="I20" s="153" t="s">
        <v>705</v>
      </c>
      <c r="J20" s="153" t="s">
        <v>70</v>
      </c>
      <c r="K20" s="153" t="s">
        <v>72</v>
      </c>
      <c r="L20" s="153" t="s">
        <v>72</v>
      </c>
      <c r="M20" s="153" t="s">
        <v>639</v>
      </c>
      <c r="N20" s="153" t="s">
        <v>640</v>
      </c>
    </row>
    <row customHeight="1" ht="11.25">
      <c r="A21" s="153" t="s">
        <v>635</v>
      </c>
      <c r="B21" s="153" t="s">
        <v>15</v>
      </c>
      <c r="C21" s="153" t="s">
        <v>706</v>
      </c>
      <c r="D21" s="153" t="s">
        <v>707</v>
      </c>
      <c r="E21" s="153" t="s">
        <v>708</v>
      </c>
      <c r="F21" s="153" t="s">
        <v>709</v>
      </c>
      <c r="G21" s="153" t="s">
        <v>70</v>
      </c>
      <c r="H21" s="153" t="s">
        <v>70</v>
      </c>
      <c r="I21" s="153" t="s">
        <v>669</v>
      </c>
      <c r="J21" s="153" t="s">
        <v>70</v>
      </c>
      <c r="K21" s="153" t="s">
        <v>72</v>
      </c>
      <c r="L21" s="153" t="s">
        <v>72</v>
      </c>
      <c r="M21" s="153" t="s">
        <v>639</v>
      </c>
      <c r="N21" s="153" t="s">
        <v>640</v>
      </c>
    </row>
    <row customHeight="1" ht="11.25">
      <c r="A22" s="153" t="s">
        <v>635</v>
      </c>
      <c r="B22" s="153" t="s">
        <v>15</v>
      </c>
      <c r="C22" s="153" t="s">
        <v>710</v>
      </c>
      <c r="D22" s="153" t="s">
        <v>711</v>
      </c>
      <c r="E22" s="153" t="s">
        <v>712</v>
      </c>
      <c r="F22" s="153" t="s">
        <v>713</v>
      </c>
      <c r="G22" s="153" t="s">
        <v>70</v>
      </c>
      <c r="H22" s="153" t="s">
        <v>70</v>
      </c>
      <c r="I22" s="153" t="s">
        <v>714</v>
      </c>
      <c r="J22" s="153" t="s">
        <v>70</v>
      </c>
      <c r="K22" s="153" t="s">
        <v>72</v>
      </c>
      <c r="L22" s="153" t="s">
        <v>72</v>
      </c>
      <c r="M22" s="153" t="s">
        <v>639</v>
      </c>
      <c r="N22" s="153" t="s">
        <v>640</v>
      </c>
    </row>
    <row customHeight="1" ht="11.25">
      <c r="A23" s="153" t="s">
        <v>635</v>
      </c>
      <c r="B23" s="153" t="s">
        <v>15</v>
      </c>
      <c r="C23" s="153" t="s">
        <v>715</v>
      </c>
      <c r="D23" s="153" t="s">
        <v>716</v>
      </c>
      <c r="E23" s="153" t="s">
        <v>717</v>
      </c>
      <c r="F23" s="153" t="s">
        <v>718</v>
      </c>
      <c r="G23" s="153" t="s">
        <v>70</v>
      </c>
      <c r="H23" s="153" t="s">
        <v>70</v>
      </c>
      <c r="I23" s="153" t="s">
        <v>638</v>
      </c>
      <c r="J23" s="153" t="s">
        <v>70</v>
      </c>
      <c r="K23" s="153" t="s">
        <v>719</v>
      </c>
      <c r="L23" s="153" t="s">
        <v>719</v>
      </c>
      <c r="M23" s="153" t="s">
        <v>720</v>
      </c>
      <c r="N23" s="153" t="s">
        <v>640</v>
      </c>
    </row>
    <row customHeight="1" ht="11.25">
      <c r="A24" s="153" t="s">
        <v>635</v>
      </c>
      <c r="B24" s="153" t="s">
        <v>15</v>
      </c>
      <c r="C24" s="153" t="s">
        <v>721</v>
      </c>
      <c r="D24" s="153" t="s">
        <v>722</v>
      </c>
      <c r="E24" s="153" t="s">
        <v>723</v>
      </c>
      <c r="F24" s="153" t="s">
        <v>678</v>
      </c>
      <c r="G24" s="153" t="s">
        <v>724</v>
      </c>
      <c r="H24" s="153" t="s">
        <v>70</v>
      </c>
      <c r="I24" s="153" t="s">
        <v>669</v>
      </c>
      <c r="J24" s="153" t="s">
        <v>70</v>
      </c>
      <c r="K24" s="153" t="s">
        <v>72</v>
      </c>
      <c r="L24" s="153" t="s">
        <v>72</v>
      </c>
      <c r="M24" s="153" t="s">
        <v>639</v>
      </c>
      <c r="N24" s="153" t="s">
        <v>640</v>
      </c>
    </row>
    <row customHeight="1" ht="11.25">
      <c r="A25" s="153" t="s">
        <v>635</v>
      </c>
      <c r="B25" s="153" t="s">
        <v>15</v>
      </c>
      <c r="C25" s="153" t="s">
        <v>725</v>
      </c>
      <c r="D25" s="153" t="s">
        <v>726</v>
      </c>
      <c r="E25" s="153" t="s">
        <v>727</v>
      </c>
      <c r="F25" s="153" t="s">
        <v>678</v>
      </c>
      <c r="G25" s="153" t="s">
        <v>724</v>
      </c>
      <c r="H25" s="153" t="s">
        <v>70</v>
      </c>
      <c r="I25" s="153" t="s">
        <v>646</v>
      </c>
      <c r="J25" s="153" t="s">
        <v>70</v>
      </c>
      <c r="K25" s="153" t="s">
        <v>647</v>
      </c>
      <c r="L25" s="153" t="s">
        <v>647</v>
      </c>
      <c r="M25" s="153" t="s">
        <v>648</v>
      </c>
      <c r="N25" s="153" t="s">
        <v>640</v>
      </c>
    </row>
    <row customHeight="1" ht="11.25">
      <c r="A26" s="153" t="s">
        <v>635</v>
      </c>
      <c r="B26" s="153" t="s">
        <v>15</v>
      </c>
      <c r="C26" s="153" t="s">
        <v>728</v>
      </c>
      <c r="D26" s="153" t="s">
        <v>729</v>
      </c>
      <c r="E26" s="153" t="s">
        <v>730</v>
      </c>
      <c r="F26" s="153" t="s">
        <v>731</v>
      </c>
      <c r="G26" s="153" t="s">
        <v>732</v>
      </c>
      <c r="H26" s="153" t="s">
        <v>70</v>
      </c>
      <c r="I26" s="153" t="s">
        <v>733</v>
      </c>
      <c r="J26" s="153" t="s">
        <v>70</v>
      </c>
      <c r="K26" s="153" t="s">
        <v>72</v>
      </c>
      <c r="L26" s="153" t="s">
        <v>734</v>
      </c>
      <c r="M26" s="153" t="s">
        <v>735</v>
      </c>
      <c r="N26" s="153" t="s">
        <v>640</v>
      </c>
    </row>
    <row customHeight="1" ht="11.25">
      <c r="A27" s="153" t="s">
        <v>635</v>
      </c>
      <c r="B27" s="153" t="s">
        <v>15</v>
      </c>
      <c r="C27" s="153" t="s">
        <v>728</v>
      </c>
      <c r="D27" s="153" t="s">
        <v>729</v>
      </c>
      <c r="E27" s="153" t="s">
        <v>730</v>
      </c>
      <c r="F27" s="153" t="s">
        <v>731</v>
      </c>
      <c r="G27" s="153" t="s">
        <v>732</v>
      </c>
      <c r="H27" s="153" t="s">
        <v>70</v>
      </c>
      <c r="I27" s="153" t="s">
        <v>733</v>
      </c>
      <c r="J27" s="153" t="s">
        <v>70</v>
      </c>
      <c r="K27" s="153" t="s">
        <v>691</v>
      </c>
      <c r="L27" s="153" t="s">
        <v>734</v>
      </c>
      <c r="M27" s="153" t="s">
        <v>735</v>
      </c>
      <c r="N27" s="153" t="s">
        <v>640</v>
      </c>
    </row>
    <row customHeight="1" ht="11.25">
      <c r="A28" s="153" t="s">
        <v>635</v>
      </c>
      <c r="B28" s="153" t="s">
        <v>15</v>
      </c>
      <c r="C28" s="153" t="s">
        <v>728</v>
      </c>
      <c r="D28" s="153" t="s">
        <v>729</v>
      </c>
      <c r="E28" s="153" t="s">
        <v>730</v>
      </c>
      <c r="F28" s="153" t="s">
        <v>731</v>
      </c>
      <c r="G28" s="153" t="s">
        <v>732</v>
      </c>
      <c r="H28" s="153" t="s">
        <v>70</v>
      </c>
      <c r="I28" s="153" t="s">
        <v>733</v>
      </c>
      <c r="J28" s="153" t="s">
        <v>70</v>
      </c>
      <c r="K28" s="153" t="s">
        <v>719</v>
      </c>
      <c r="L28" s="153" t="s">
        <v>734</v>
      </c>
      <c r="M28" s="153" t="s">
        <v>735</v>
      </c>
      <c r="N28" s="153" t="s">
        <v>640</v>
      </c>
    </row>
    <row customHeight="1" ht="11.25">
      <c r="A29" s="153" t="s">
        <v>635</v>
      </c>
      <c r="B29" s="153" t="s">
        <v>15</v>
      </c>
      <c r="C29" s="153" t="s">
        <v>736</v>
      </c>
      <c r="D29" s="153" t="s">
        <v>737</v>
      </c>
      <c r="E29" s="153" t="s">
        <v>738</v>
      </c>
      <c r="F29" s="153" t="s">
        <v>739</v>
      </c>
      <c r="G29" s="153" t="s">
        <v>740</v>
      </c>
      <c r="H29" s="153" t="s">
        <v>70</v>
      </c>
      <c r="I29" s="153" t="s">
        <v>646</v>
      </c>
      <c r="J29" s="153" t="s">
        <v>70</v>
      </c>
      <c r="K29" s="153" t="s">
        <v>647</v>
      </c>
      <c r="L29" s="153" t="s">
        <v>647</v>
      </c>
      <c r="M29" s="153" t="s">
        <v>648</v>
      </c>
      <c r="N29" s="153" t="s">
        <v>640</v>
      </c>
    </row>
    <row customHeight="1" ht="11.25">
      <c r="A30" s="153" t="s">
        <v>635</v>
      </c>
      <c r="B30" s="153" t="s">
        <v>15</v>
      </c>
      <c r="C30" s="153" t="s">
        <v>741</v>
      </c>
      <c r="D30" s="153" t="s">
        <v>742</v>
      </c>
      <c r="E30" s="153" t="s">
        <v>743</v>
      </c>
      <c r="F30" s="153" t="s">
        <v>644</v>
      </c>
      <c r="G30" s="153" t="s">
        <v>70</v>
      </c>
      <c r="H30" s="153" t="s">
        <v>70</v>
      </c>
      <c r="I30" s="153" t="s">
        <v>744</v>
      </c>
      <c r="J30" s="153" t="s">
        <v>70</v>
      </c>
      <c r="K30" s="153" t="s">
        <v>72</v>
      </c>
      <c r="L30" s="153" t="s">
        <v>745</v>
      </c>
      <c r="M30" s="153" t="s">
        <v>746</v>
      </c>
      <c r="N30" s="153" t="s">
        <v>640</v>
      </c>
    </row>
    <row customHeight="1" ht="11.25">
      <c r="A31" s="153" t="s">
        <v>635</v>
      </c>
      <c r="B31" s="153" t="s">
        <v>15</v>
      </c>
      <c r="C31" s="153" t="s">
        <v>741</v>
      </c>
      <c r="D31" s="153" t="s">
        <v>742</v>
      </c>
      <c r="E31" s="153" t="s">
        <v>743</v>
      </c>
      <c r="F31" s="153" t="s">
        <v>644</v>
      </c>
      <c r="G31" s="153" t="s">
        <v>70</v>
      </c>
      <c r="H31" s="153" t="s">
        <v>70</v>
      </c>
      <c r="I31" s="153" t="s">
        <v>744</v>
      </c>
      <c r="J31" s="153" t="s">
        <v>70</v>
      </c>
      <c r="K31" s="153" t="s">
        <v>719</v>
      </c>
      <c r="L31" s="153" t="s">
        <v>745</v>
      </c>
      <c r="M31" s="153" t="s">
        <v>746</v>
      </c>
      <c r="N31" s="153" t="s">
        <v>640</v>
      </c>
    </row>
    <row customHeight="1" ht="11.25">
      <c r="A32" s="153" t="s">
        <v>635</v>
      </c>
      <c r="B32" s="153" t="s">
        <v>15</v>
      </c>
      <c r="C32" s="153" t="s">
        <v>747</v>
      </c>
      <c r="D32" s="153" t="s">
        <v>748</v>
      </c>
      <c r="E32" s="153" t="s">
        <v>749</v>
      </c>
      <c r="F32" s="153" t="s">
        <v>644</v>
      </c>
      <c r="G32" s="153" t="s">
        <v>70</v>
      </c>
      <c r="H32" s="153" t="s">
        <v>70</v>
      </c>
      <c r="I32" s="153" t="s">
        <v>744</v>
      </c>
      <c r="J32" s="153" t="s">
        <v>70</v>
      </c>
      <c r="K32" s="153" t="s">
        <v>72</v>
      </c>
      <c r="L32" s="153" t="s">
        <v>745</v>
      </c>
      <c r="M32" s="153" t="s">
        <v>746</v>
      </c>
      <c r="N32" s="153" t="s">
        <v>640</v>
      </c>
    </row>
    <row customHeight="1" ht="11.25">
      <c r="A33" s="153" t="s">
        <v>635</v>
      </c>
      <c r="B33" s="153" t="s">
        <v>15</v>
      </c>
      <c r="C33" s="153" t="s">
        <v>747</v>
      </c>
      <c r="D33" s="153" t="s">
        <v>748</v>
      </c>
      <c r="E33" s="153" t="s">
        <v>749</v>
      </c>
      <c r="F33" s="153" t="s">
        <v>644</v>
      </c>
      <c r="G33" s="153" t="s">
        <v>70</v>
      </c>
      <c r="H33" s="153" t="s">
        <v>70</v>
      </c>
      <c r="I33" s="153" t="s">
        <v>744</v>
      </c>
      <c r="J33" s="153" t="s">
        <v>70</v>
      </c>
      <c r="K33" s="153" t="s">
        <v>719</v>
      </c>
      <c r="L33" s="153" t="s">
        <v>745</v>
      </c>
      <c r="M33" s="153" t="s">
        <v>746</v>
      </c>
      <c r="N33" s="153" t="s">
        <v>640</v>
      </c>
    </row>
    <row customHeight="1" ht="11.25">
      <c r="A34" s="153" t="s">
        <v>635</v>
      </c>
      <c r="B34" s="153" t="s">
        <v>15</v>
      </c>
      <c r="C34" s="153" t="s">
        <v>750</v>
      </c>
      <c r="D34" s="153" t="s">
        <v>751</v>
      </c>
      <c r="E34" s="153" t="s">
        <v>752</v>
      </c>
      <c r="F34" s="153" t="s">
        <v>644</v>
      </c>
      <c r="G34" s="153" t="s">
        <v>70</v>
      </c>
      <c r="H34" s="153" t="s">
        <v>70</v>
      </c>
      <c r="I34" s="153" t="s">
        <v>753</v>
      </c>
      <c r="J34" s="153" t="s">
        <v>754</v>
      </c>
      <c r="K34" s="153" t="s">
        <v>72</v>
      </c>
      <c r="L34" s="153" t="s">
        <v>72</v>
      </c>
      <c r="M34" s="153" t="s">
        <v>639</v>
      </c>
      <c r="N34" s="153" t="s">
        <v>640</v>
      </c>
    </row>
    <row customHeight="1" ht="11.25">
      <c r="A35" s="153" t="s">
        <v>635</v>
      </c>
      <c r="B35" s="153" t="s">
        <v>15</v>
      </c>
      <c r="C35" s="153" t="s">
        <v>750</v>
      </c>
      <c r="D35" s="153" t="s">
        <v>751</v>
      </c>
      <c r="E35" s="153" t="s">
        <v>752</v>
      </c>
      <c r="F35" s="153" t="s">
        <v>644</v>
      </c>
      <c r="G35" s="153" t="s">
        <v>70</v>
      </c>
      <c r="H35" s="153" t="s">
        <v>70</v>
      </c>
      <c r="I35" s="153" t="s">
        <v>755</v>
      </c>
      <c r="J35" s="153" t="s">
        <v>70</v>
      </c>
      <c r="K35" s="153" t="s">
        <v>72</v>
      </c>
      <c r="L35" s="153" t="s">
        <v>72</v>
      </c>
      <c r="M35" s="153" t="s">
        <v>639</v>
      </c>
      <c r="N35" s="153" t="s">
        <v>640</v>
      </c>
    </row>
    <row customHeight="1" ht="11.25">
      <c r="A36" s="153" t="s">
        <v>635</v>
      </c>
      <c r="B36" s="153" t="s">
        <v>15</v>
      </c>
      <c r="C36" s="153" t="s">
        <v>756</v>
      </c>
      <c r="D36" s="153" t="s">
        <v>757</v>
      </c>
      <c r="E36" s="153" t="s">
        <v>758</v>
      </c>
      <c r="F36" s="153" t="s">
        <v>683</v>
      </c>
      <c r="G36" s="153" t="s">
        <v>759</v>
      </c>
      <c r="H36" s="153" t="s">
        <v>70</v>
      </c>
      <c r="I36" s="153" t="s">
        <v>760</v>
      </c>
      <c r="J36" s="153" t="s">
        <v>70</v>
      </c>
      <c r="K36" s="153" t="s">
        <v>647</v>
      </c>
      <c r="L36" s="153" t="s">
        <v>647</v>
      </c>
      <c r="M36" s="153" t="s">
        <v>648</v>
      </c>
      <c r="N36" s="153" t="s">
        <v>640</v>
      </c>
    </row>
    <row customHeight="1" ht="11.25">
      <c r="A37" s="153" t="s">
        <v>635</v>
      </c>
      <c r="B37" s="153" t="s">
        <v>15</v>
      </c>
      <c r="C37" s="153" t="s">
        <v>761</v>
      </c>
      <c r="D37" s="153" t="s">
        <v>762</v>
      </c>
      <c r="E37" s="153" t="s">
        <v>763</v>
      </c>
      <c r="F37" s="153" t="s">
        <v>689</v>
      </c>
      <c r="G37" s="153" t="s">
        <v>70</v>
      </c>
      <c r="H37" s="153" t="s">
        <v>70</v>
      </c>
      <c r="I37" s="153" t="s">
        <v>744</v>
      </c>
      <c r="J37" s="153" t="s">
        <v>70</v>
      </c>
      <c r="K37" s="153" t="s">
        <v>72</v>
      </c>
      <c r="L37" s="153" t="s">
        <v>745</v>
      </c>
      <c r="M37" s="153" t="s">
        <v>746</v>
      </c>
      <c r="N37" s="153" t="s">
        <v>640</v>
      </c>
    </row>
    <row customHeight="1" ht="11.25">
      <c r="A38" s="153" t="s">
        <v>635</v>
      </c>
      <c r="B38" s="153" t="s">
        <v>15</v>
      </c>
      <c r="C38" s="153" t="s">
        <v>761</v>
      </c>
      <c r="D38" s="153" t="s">
        <v>762</v>
      </c>
      <c r="E38" s="153" t="s">
        <v>763</v>
      </c>
      <c r="F38" s="153" t="s">
        <v>689</v>
      </c>
      <c r="G38" s="153" t="s">
        <v>70</v>
      </c>
      <c r="H38" s="153" t="s">
        <v>70</v>
      </c>
      <c r="I38" s="153" t="s">
        <v>744</v>
      </c>
      <c r="J38" s="153" t="s">
        <v>70</v>
      </c>
      <c r="K38" s="153" t="s">
        <v>719</v>
      </c>
      <c r="L38" s="153" t="s">
        <v>745</v>
      </c>
      <c r="M38" s="153" t="s">
        <v>746</v>
      </c>
      <c r="N38" s="153" t="s">
        <v>640</v>
      </c>
    </row>
    <row customHeight="1" ht="11.25">
      <c r="A39" s="153" t="s">
        <v>635</v>
      </c>
      <c r="B39" s="153" t="s">
        <v>15</v>
      </c>
      <c r="C39" s="153" t="s">
        <v>764</v>
      </c>
      <c r="D39" s="153" t="s">
        <v>765</v>
      </c>
      <c r="E39" s="153" t="s">
        <v>766</v>
      </c>
      <c r="F39" s="153" t="s">
        <v>739</v>
      </c>
      <c r="G39" s="153" t="s">
        <v>767</v>
      </c>
      <c r="H39" s="153" t="s">
        <v>70</v>
      </c>
      <c r="I39" s="153" t="s">
        <v>646</v>
      </c>
      <c r="J39" s="153" t="s">
        <v>70</v>
      </c>
      <c r="K39" s="153" t="s">
        <v>647</v>
      </c>
      <c r="L39" s="153" t="s">
        <v>647</v>
      </c>
      <c r="M39" s="153" t="s">
        <v>648</v>
      </c>
      <c r="N39" s="153" t="s">
        <v>640</v>
      </c>
    </row>
    <row customHeight="1" ht="11.25">
      <c r="A40" s="153" t="s">
        <v>635</v>
      </c>
      <c r="B40" s="153" t="s">
        <v>15</v>
      </c>
      <c r="C40" s="153" t="s">
        <v>768</v>
      </c>
      <c r="D40" s="153" t="s">
        <v>769</v>
      </c>
      <c r="E40" s="153" t="s">
        <v>770</v>
      </c>
      <c r="F40" s="153" t="s">
        <v>771</v>
      </c>
      <c r="G40" s="153" t="s">
        <v>772</v>
      </c>
      <c r="H40" s="153" t="s">
        <v>70</v>
      </c>
      <c r="I40" s="153" t="s">
        <v>646</v>
      </c>
      <c r="J40" s="153" t="s">
        <v>70</v>
      </c>
      <c r="K40" s="153" t="s">
        <v>647</v>
      </c>
      <c r="L40" s="153" t="s">
        <v>647</v>
      </c>
      <c r="M40" s="153" t="s">
        <v>648</v>
      </c>
      <c r="N40" s="153" t="s">
        <v>640</v>
      </c>
    </row>
    <row customHeight="1" ht="11.25">
      <c r="A41" s="153" t="s">
        <v>635</v>
      </c>
      <c r="B41" s="153" t="s">
        <v>15</v>
      </c>
      <c r="C41" s="153" t="s">
        <v>773</v>
      </c>
      <c r="D41" s="153" t="s">
        <v>774</v>
      </c>
      <c r="E41" s="153" t="s">
        <v>775</v>
      </c>
      <c r="F41" s="153" t="s">
        <v>776</v>
      </c>
      <c r="G41" s="153" t="s">
        <v>732</v>
      </c>
      <c r="H41" s="153" t="s">
        <v>70</v>
      </c>
      <c r="I41" s="153" t="s">
        <v>777</v>
      </c>
      <c r="J41" s="153" t="s">
        <v>70</v>
      </c>
      <c r="K41" s="153" t="s">
        <v>72</v>
      </c>
      <c r="L41" s="153" t="s">
        <v>734</v>
      </c>
      <c r="M41" s="153" t="s">
        <v>735</v>
      </c>
      <c r="N41" s="153" t="s">
        <v>640</v>
      </c>
    </row>
    <row customHeight="1" ht="11.25">
      <c r="A42" s="153" t="s">
        <v>635</v>
      </c>
      <c r="B42" s="153" t="s">
        <v>15</v>
      </c>
      <c r="C42" s="153" t="s">
        <v>773</v>
      </c>
      <c r="D42" s="153" t="s">
        <v>774</v>
      </c>
      <c r="E42" s="153" t="s">
        <v>775</v>
      </c>
      <c r="F42" s="153" t="s">
        <v>776</v>
      </c>
      <c r="G42" s="153" t="s">
        <v>732</v>
      </c>
      <c r="H42" s="153" t="s">
        <v>70</v>
      </c>
      <c r="I42" s="153" t="s">
        <v>777</v>
      </c>
      <c r="J42" s="153" t="s">
        <v>70</v>
      </c>
      <c r="K42" s="153" t="s">
        <v>691</v>
      </c>
      <c r="L42" s="153" t="s">
        <v>734</v>
      </c>
      <c r="M42" s="153" t="s">
        <v>735</v>
      </c>
      <c r="N42" s="153" t="s">
        <v>640</v>
      </c>
    </row>
    <row customHeight="1" ht="11.25">
      <c r="A43" s="153" t="s">
        <v>635</v>
      </c>
      <c r="B43" s="153" t="s">
        <v>15</v>
      </c>
      <c r="C43" s="153" t="s">
        <v>773</v>
      </c>
      <c r="D43" s="153" t="s">
        <v>774</v>
      </c>
      <c r="E43" s="153" t="s">
        <v>775</v>
      </c>
      <c r="F43" s="153" t="s">
        <v>776</v>
      </c>
      <c r="G43" s="153" t="s">
        <v>732</v>
      </c>
      <c r="H43" s="153" t="s">
        <v>70</v>
      </c>
      <c r="I43" s="153" t="s">
        <v>777</v>
      </c>
      <c r="J43" s="153" t="s">
        <v>70</v>
      </c>
      <c r="K43" s="153" t="s">
        <v>719</v>
      </c>
      <c r="L43" s="153" t="s">
        <v>734</v>
      </c>
      <c r="M43" s="153" t="s">
        <v>735</v>
      </c>
      <c r="N43" s="153" t="s">
        <v>640</v>
      </c>
    </row>
    <row customHeight="1" ht="11.25">
      <c r="A44" s="153" t="s">
        <v>635</v>
      </c>
      <c r="B44" s="153" t="s">
        <v>15</v>
      </c>
      <c r="C44" s="153" t="s">
        <v>778</v>
      </c>
      <c r="D44" s="153" t="s">
        <v>779</v>
      </c>
      <c r="E44" s="153" t="s">
        <v>780</v>
      </c>
      <c r="F44" s="153" t="s">
        <v>644</v>
      </c>
      <c r="G44" s="153" t="s">
        <v>781</v>
      </c>
      <c r="H44" s="153" t="s">
        <v>70</v>
      </c>
      <c r="I44" s="153" t="s">
        <v>782</v>
      </c>
      <c r="J44" s="153" t="s">
        <v>70</v>
      </c>
      <c r="K44" s="153" t="s">
        <v>72</v>
      </c>
      <c r="L44" s="153" t="s">
        <v>734</v>
      </c>
      <c r="M44" s="153" t="s">
        <v>735</v>
      </c>
      <c r="N44" s="153" t="s">
        <v>640</v>
      </c>
    </row>
    <row customHeight="1" ht="11.25">
      <c r="A45" s="153" t="s">
        <v>635</v>
      </c>
      <c r="B45" s="153" t="s">
        <v>15</v>
      </c>
      <c r="C45" s="153" t="s">
        <v>778</v>
      </c>
      <c r="D45" s="153" t="s">
        <v>779</v>
      </c>
      <c r="E45" s="153" t="s">
        <v>780</v>
      </c>
      <c r="F45" s="153" t="s">
        <v>644</v>
      </c>
      <c r="G45" s="153" t="s">
        <v>781</v>
      </c>
      <c r="H45" s="153" t="s">
        <v>70</v>
      </c>
      <c r="I45" s="153" t="s">
        <v>782</v>
      </c>
      <c r="J45" s="153" t="s">
        <v>70</v>
      </c>
      <c r="K45" s="153" t="s">
        <v>691</v>
      </c>
      <c r="L45" s="153" t="s">
        <v>734</v>
      </c>
      <c r="M45" s="153" t="s">
        <v>735</v>
      </c>
      <c r="N45" s="153" t="s">
        <v>640</v>
      </c>
    </row>
    <row customHeight="1" ht="11.25">
      <c r="A46" s="153" t="s">
        <v>635</v>
      </c>
      <c r="B46" s="153" t="s">
        <v>15</v>
      </c>
      <c r="C46" s="153" t="s">
        <v>778</v>
      </c>
      <c r="D46" s="153" t="s">
        <v>779</v>
      </c>
      <c r="E46" s="153" t="s">
        <v>780</v>
      </c>
      <c r="F46" s="153" t="s">
        <v>644</v>
      </c>
      <c r="G46" s="153" t="s">
        <v>781</v>
      </c>
      <c r="H46" s="153" t="s">
        <v>70</v>
      </c>
      <c r="I46" s="153" t="s">
        <v>782</v>
      </c>
      <c r="J46" s="153" t="s">
        <v>70</v>
      </c>
      <c r="K46" s="153" t="s">
        <v>719</v>
      </c>
      <c r="L46" s="153" t="s">
        <v>734</v>
      </c>
      <c r="M46" s="153" t="s">
        <v>735</v>
      </c>
      <c r="N46" s="153" t="s">
        <v>640</v>
      </c>
    </row>
    <row customHeight="1" ht="11.25">
      <c r="A47" s="153" t="s">
        <v>635</v>
      </c>
      <c r="B47" s="153" t="s">
        <v>15</v>
      </c>
      <c r="C47" s="153" t="s">
        <v>783</v>
      </c>
      <c r="D47" s="153" t="s">
        <v>784</v>
      </c>
      <c r="E47" s="153" t="s">
        <v>785</v>
      </c>
      <c r="F47" s="153" t="s">
        <v>786</v>
      </c>
      <c r="G47" s="153" t="s">
        <v>638</v>
      </c>
      <c r="H47" s="153" t="s">
        <v>70</v>
      </c>
      <c r="I47" s="153" t="s">
        <v>638</v>
      </c>
      <c r="J47" s="153" t="s">
        <v>70</v>
      </c>
      <c r="K47" s="153" t="s">
        <v>719</v>
      </c>
      <c r="L47" s="153" t="s">
        <v>719</v>
      </c>
      <c r="M47" s="153" t="s">
        <v>720</v>
      </c>
      <c r="N47" s="153" t="s">
        <v>640</v>
      </c>
    </row>
    <row customHeight="1" ht="11.25">
      <c r="A48" s="153" t="s">
        <v>635</v>
      </c>
      <c r="B48" s="153" t="s">
        <v>15</v>
      </c>
      <c r="C48" s="153" t="s">
        <v>787</v>
      </c>
      <c r="D48" s="153" t="s">
        <v>788</v>
      </c>
      <c r="E48" s="153" t="s">
        <v>789</v>
      </c>
      <c r="F48" s="153" t="s">
        <v>689</v>
      </c>
      <c r="G48" s="153" t="s">
        <v>790</v>
      </c>
      <c r="H48" s="153" t="s">
        <v>70</v>
      </c>
      <c r="I48" s="153" t="s">
        <v>791</v>
      </c>
      <c r="J48" s="153" t="s">
        <v>70</v>
      </c>
      <c r="K48" s="153" t="s">
        <v>72</v>
      </c>
      <c r="L48" s="153" t="s">
        <v>72</v>
      </c>
      <c r="M48" s="153" t="s">
        <v>639</v>
      </c>
      <c r="N48" s="153" t="s">
        <v>640</v>
      </c>
    </row>
    <row customHeight="1" ht="11.25">
      <c r="A49" s="153" t="s">
        <v>635</v>
      </c>
      <c r="B49" s="153" t="s">
        <v>15</v>
      </c>
      <c r="C49" s="153" t="s">
        <v>787</v>
      </c>
      <c r="D49" s="153" t="s">
        <v>788</v>
      </c>
      <c r="E49" s="153" t="s">
        <v>789</v>
      </c>
      <c r="F49" s="153" t="s">
        <v>689</v>
      </c>
      <c r="G49" s="153" t="s">
        <v>790</v>
      </c>
      <c r="H49" s="153" t="s">
        <v>70</v>
      </c>
      <c r="I49" s="153" t="s">
        <v>646</v>
      </c>
      <c r="J49" s="153" t="s">
        <v>70</v>
      </c>
      <c r="K49" s="153" t="s">
        <v>647</v>
      </c>
      <c r="L49" s="153" t="s">
        <v>647</v>
      </c>
      <c r="M49" s="153" t="s">
        <v>648</v>
      </c>
      <c r="N49" s="153" t="s">
        <v>640</v>
      </c>
    </row>
    <row customHeight="1" ht="11.25">
      <c r="A50" s="153" t="s">
        <v>635</v>
      </c>
      <c r="B50" s="153" t="s">
        <v>15</v>
      </c>
      <c r="C50" s="153" t="s">
        <v>792</v>
      </c>
      <c r="D50" s="153" t="s">
        <v>793</v>
      </c>
      <c r="E50" s="153" t="s">
        <v>794</v>
      </c>
      <c r="F50" s="153" t="s">
        <v>795</v>
      </c>
      <c r="G50" s="153" t="s">
        <v>796</v>
      </c>
      <c r="H50" s="153" t="s">
        <v>70</v>
      </c>
      <c r="I50" s="153" t="s">
        <v>797</v>
      </c>
      <c r="J50" s="153" t="s">
        <v>70</v>
      </c>
      <c r="K50" s="153" t="s">
        <v>72</v>
      </c>
      <c r="L50" s="153" t="s">
        <v>745</v>
      </c>
      <c r="M50" s="153" t="s">
        <v>746</v>
      </c>
      <c r="N50" s="153" t="s">
        <v>640</v>
      </c>
    </row>
    <row customHeight="1" ht="11.25">
      <c r="A51" s="153" t="s">
        <v>635</v>
      </c>
      <c r="B51" s="153" t="s">
        <v>15</v>
      </c>
      <c r="C51" s="153" t="s">
        <v>792</v>
      </c>
      <c r="D51" s="153" t="s">
        <v>793</v>
      </c>
      <c r="E51" s="153" t="s">
        <v>794</v>
      </c>
      <c r="F51" s="153" t="s">
        <v>795</v>
      </c>
      <c r="G51" s="153" t="s">
        <v>796</v>
      </c>
      <c r="H51" s="153" t="s">
        <v>70</v>
      </c>
      <c r="I51" s="153" t="s">
        <v>797</v>
      </c>
      <c r="J51" s="153" t="s">
        <v>70</v>
      </c>
      <c r="K51" s="153" t="s">
        <v>719</v>
      </c>
      <c r="L51" s="153" t="s">
        <v>745</v>
      </c>
      <c r="M51" s="153" t="s">
        <v>746</v>
      </c>
      <c r="N51" s="153" t="s">
        <v>640</v>
      </c>
    </row>
    <row customHeight="1" ht="11.25">
      <c r="A52" s="153" t="s">
        <v>635</v>
      </c>
      <c r="B52" s="153" t="s">
        <v>15</v>
      </c>
      <c r="C52" s="153" t="s">
        <v>798</v>
      </c>
      <c r="D52" s="153" t="s">
        <v>799</v>
      </c>
      <c r="E52" s="153" t="s">
        <v>800</v>
      </c>
      <c r="F52" s="153" t="s">
        <v>699</v>
      </c>
      <c r="G52" s="153" t="s">
        <v>70</v>
      </c>
      <c r="H52" s="153" t="s">
        <v>70</v>
      </c>
      <c r="I52" s="153" t="s">
        <v>801</v>
      </c>
      <c r="J52" s="153" t="s">
        <v>70</v>
      </c>
      <c r="K52" s="153" t="s">
        <v>719</v>
      </c>
      <c r="L52" s="153" t="s">
        <v>719</v>
      </c>
      <c r="M52" s="153" t="s">
        <v>720</v>
      </c>
      <c r="N52" s="153" t="s">
        <v>640</v>
      </c>
    </row>
    <row customHeight="1" ht="11.25">
      <c r="A53" s="153" t="s">
        <v>635</v>
      </c>
      <c r="B53" s="153" t="s">
        <v>15</v>
      </c>
      <c r="C53" s="153" t="s">
        <v>802</v>
      </c>
      <c r="D53" s="153" t="s">
        <v>803</v>
      </c>
      <c r="E53" s="153" t="s">
        <v>804</v>
      </c>
      <c r="F53" s="153" t="s">
        <v>673</v>
      </c>
      <c r="G53" s="153" t="s">
        <v>805</v>
      </c>
      <c r="H53" s="153" t="s">
        <v>70</v>
      </c>
      <c r="I53" s="153" t="s">
        <v>806</v>
      </c>
      <c r="J53" s="153" t="s">
        <v>70</v>
      </c>
      <c r="K53" s="153" t="s">
        <v>72</v>
      </c>
      <c r="L53" s="153" t="s">
        <v>72</v>
      </c>
      <c r="M53" s="153" t="s">
        <v>639</v>
      </c>
      <c r="N53" s="153" t="s">
        <v>640</v>
      </c>
    </row>
    <row customHeight="1" ht="11.25">
      <c r="A54" s="153" t="s">
        <v>635</v>
      </c>
      <c r="B54" s="153" t="s">
        <v>15</v>
      </c>
      <c r="C54" s="153" t="s">
        <v>807</v>
      </c>
      <c r="D54" s="153" t="s">
        <v>808</v>
      </c>
      <c r="E54" s="153" t="s">
        <v>809</v>
      </c>
      <c r="F54" s="153" t="s">
        <v>810</v>
      </c>
      <c r="G54" s="153" t="s">
        <v>811</v>
      </c>
      <c r="H54" s="153" t="s">
        <v>70</v>
      </c>
      <c r="I54" s="153" t="s">
        <v>664</v>
      </c>
      <c r="J54" s="153" t="s">
        <v>70</v>
      </c>
      <c r="K54" s="153" t="s">
        <v>72</v>
      </c>
      <c r="L54" s="153" t="s">
        <v>72</v>
      </c>
      <c r="M54" s="153" t="s">
        <v>639</v>
      </c>
      <c r="N54" s="153" t="s">
        <v>640</v>
      </c>
    </row>
    <row customHeight="1" ht="11.25">
      <c r="A55" s="153" t="s">
        <v>635</v>
      </c>
      <c r="B55" s="153" t="s">
        <v>15</v>
      </c>
      <c r="C55" s="153" t="s">
        <v>807</v>
      </c>
      <c r="D55" s="153" t="s">
        <v>808</v>
      </c>
      <c r="E55" s="153" t="s">
        <v>809</v>
      </c>
      <c r="F55" s="153" t="s">
        <v>810</v>
      </c>
      <c r="G55" s="153" t="s">
        <v>811</v>
      </c>
      <c r="H55" s="153" t="s">
        <v>70</v>
      </c>
      <c r="I55" s="153" t="s">
        <v>812</v>
      </c>
      <c r="J55" s="153" t="s">
        <v>70</v>
      </c>
      <c r="K55" s="153" t="s">
        <v>72</v>
      </c>
      <c r="L55" s="153" t="s">
        <v>72</v>
      </c>
      <c r="M55" s="153" t="s">
        <v>639</v>
      </c>
      <c r="N55" s="153" t="s">
        <v>640</v>
      </c>
    </row>
    <row customHeight="1" ht="11.25">
      <c r="A56" s="153" t="s">
        <v>635</v>
      </c>
      <c r="B56" s="153" t="s">
        <v>15</v>
      </c>
      <c r="C56" s="153" t="s">
        <v>807</v>
      </c>
      <c r="D56" s="153" t="s">
        <v>808</v>
      </c>
      <c r="E56" s="153" t="s">
        <v>809</v>
      </c>
      <c r="F56" s="153" t="s">
        <v>810</v>
      </c>
      <c r="G56" s="153" t="s">
        <v>811</v>
      </c>
      <c r="H56" s="153" t="s">
        <v>70</v>
      </c>
      <c r="I56" s="153" t="s">
        <v>646</v>
      </c>
      <c r="J56" s="153" t="s">
        <v>70</v>
      </c>
      <c r="K56" s="153" t="s">
        <v>647</v>
      </c>
      <c r="L56" s="153" t="s">
        <v>647</v>
      </c>
      <c r="M56" s="153" t="s">
        <v>648</v>
      </c>
      <c r="N56" s="153" t="s">
        <v>640</v>
      </c>
    </row>
    <row customHeight="1" ht="11.25">
      <c r="A57" s="153" t="s">
        <v>635</v>
      </c>
      <c r="B57" s="153" t="s">
        <v>15</v>
      </c>
      <c r="C57" s="153" t="s">
        <v>813</v>
      </c>
      <c r="D57" s="153" t="s">
        <v>814</v>
      </c>
      <c r="E57" s="153" t="s">
        <v>815</v>
      </c>
      <c r="F57" s="153" t="s">
        <v>816</v>
      </c>
      <c r="G57" s="153" t="s">
        <v>70</v>
      </c>
      <c r="H57" s="153" t="s">
        <v>70</v>
      </c>
      <c r="I57" s="153" t="s">
        <v>669</v>
      </c>
      <c r="J57" s="153" t="s">
        <v>70</v>
      </c>
      <c r="K57" s="153" t="s">
        <v>72</v>
      </c>
      <c r="L57" s="153" t="s">
        <v>72</v>
      </c>
      <c r="M57" s="153" t="s">
        <v>639</v>
      </c>
      <c r="N57" s="153" t="s">
        <v>640</v>
      </c>
    </row>
  </sheetData>
  <sheetProtection formatColumns="0" formatRows="0"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B5A05F8-9B9C-F9FF-6255-0.0B4A8716}" mc:Ignorable="x14ac xr xr2 xr3">
  <sheetPr>
    <tabColor rgb="FFFFCC99"/>
  </sheetPr>
  <dimension ref="A1:B7"/>
  <sheetViews>
    <sheetView topLeftCell="A1" showGridLines="0" workbookViewId="0">
      <selection activeCell="A1" sqref="A1"/>
    </sheetView>
  </sheetViews>
  <sheetFormatPr defaultColWidth="9.140625" customHeight="1" defaultRowHeight="11.25"/>
  <cols>
    <col min="1" max="1" style="658" width="9.140625"/>
    <col min="2" max="2" style="658" width="15.140625" customWidth="1"/>
  </cols>
  <sheetData>
    <row customHeight="1" ht="11.25">
      <c r="A1" s="623" t="s">
        <v>817</v>
      </c>
      <c r="B1" s="623" t="s">
        <v>818</v>
      </c>
    </row>
    <row customHeight="1" ht="11.25">
      <c r="A2" s="153" t="s">
        <v>74</v>
      </c>
      <c r="B2" s="623" t="s">
        <v>72</v>
      </c>
    </row>
    <row customHeight="1" ht="11.25">
      <c r="A3" s="153" t="s">
        <v>819</v>
      </c>
      <c r="B3" s="623" t="s">
        <v>691</v>
      </c>
    </row>
    <row customHeight="1" ht="11.25">
      <c r="A4" s="153" t="s">
        <v>820</v>
      </c>
      <c r="B4" s="623" t="s">
        <v>719</v>
      </c>
    </row>
    <row customHeight="1" ht="11.25">
      <c r="A5" s="153" t="s">
        <v>821</v>
      </c>
      <c r="B5" s="623" t="s">
        <v>660</v>
      </c>
    </row>
    <row customHeight="1" ht="11.25">
      <c r="A6" s="153" t="s">
        <v>822</v>
      </c>
      <c r="B6" s="623" t="s">
        <v>823</v>
      </c>
    </row>
    <row customHeight="1" ht="11.25">
      <c r="A7" s="153" t="s">
        <v>824</v>
      </c>
      <c r="B7" s="153" t="s">
        <v>647</v>
      </c>
    </row>
  </sheetData>
  <sheetProtection formatColumns="0" formatRows="0"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56FB6E-A06B-88F1-EF83-0.B88F4B8E}" mc:Ignorable="x14ac xr xr2 xr3">
  <sheetPr>
    <tabColor rgb="FFFFCC99"/>
  </sheetPr>
  <dimension ref="A1:E8"/>
  <sheetViews>
    <sheetView topLeftCell="A1" showGridLines="0" workbookViewId="0">
      <selection activeCell="A1" sqref="A1"/>
    </sheetView>
  </sheetViews>
  <sheetFormatPr defaultColWidth="9.140625" customHeight="1" defaultRowHeight="11.25"/>
  <cols>
    <col min="1" max="1" style="658" width="9.140625"/>
    <col min="2" max="2" style="658" width="15.140625" customWidth="1"/>
    <col min="3" max="3" style="658" width="24.28125" customWidth="1"/>
    <col min="4" max="4" style="658" width="30.7109375" customWidth="1"/>
    <col min="5" max="5" style="658" width="13.421875" customWidth="1"/>
  </cols>
  <sheetData>
    <row customHeight="1" ht="11.25">
      <c r="A1" s="624" t="s">
        <v>817</v>
      </c>
      <c r="B1" s="624" t="s">
        <v>825</v>
      </c>
      <c r="C1" s="624" t="s">
        <v>826</v>
      </c>
      <c r="D1" s="624"/>
      <c r="E1" s="624"/>
    </row>
    <row customHeight="1" ht="11.25">
      <c r="A2" s="624" t="s">
        <v>827</v>
      </c>
      <c r="B2" s="624" t="s">
        <v>828</v>
      </c>
      <c r="C2" s="624" t="s">
        <v>820</v>
      </c>
      <c r="D2" s="624"/>
      <c r="E2" s="624"/>
    </row>
    <row customHeight="1" ht="11.25">
      <c r="A3" s="624" t="s">
        <v>829</v>
      </c>
      <c r="B3" s="624" t="s">
        <v>830</v>
      </c>
      <c r="C3" s="624" t="s">
        <v>821</v>
      </c>
      <c r="D3" s="624"/>
      <c r="E3" s="624"/>
    </row>
    <row customHeight="1" ht="11.25">
      <c r="A4" s="624" t="s">
        <v>831</v>
      </c>
      <c r="B4" s="624" t="s">
        <v>832</v>
      </c>
      <c r="C4" s="624" t="s">
        <v>74</v>
      </c>
      <c r="D4" s="624"/>
      <c r="E4" s="624"/>
    </row>
    <row customHeight="1" ht="11.25">
      <c r="A5" s="624" t="s">
        <v>833</v>
      </c>
      <c r="B5" s="624" t="s">
        <v>834</v>
      </c>
      <c r="C5" s="624" t="s">
        <v>819</v>
      </c>
      <c r="D5" s="624"/>
      <c r="E5" s="624"/>
    </row>
    <row customHeight="1" ht="11.25">
      <c r="A6" s="624" t="s">
        <v>835</v>
      </c>
      <c r="B6" s="624" t="s">
        <v>836</v>
      </c>
      <c r="C6" s="624" t="s">
        <v>822</v>
      </c>
      <c r="D6" s="624"/>
      <c r="E6" s="624"/>
    </row>
    <row customHeight="1" ht="11.25">
      <c r="A7" s="624" t="s">
        <v>837</v>
      </c>
      <c r="B7" s="624" t="s">
        <v>838</v>
      </c>
      <c r="C7" s="624" t="s">
        <v>824</v>
      </c>
      <c r="D7" s="624"/>
      <c r="E7" s="624"/>
    </row>
    <row customHeight="1" ht="11.25">
      <c r="A8" s="624"/>
      <c r="B8" s="624"/>
      <c r="C8" s="624"/>
      <c r="D8" s="624"/>
      <c r="E8" s="624"/>
    </row>
  </sheetData>
  <sheetProtection formatColumns="0" formatRows="0" sort="0" autoFilter="0" insertRows="0" insertColumns="1" deleteRows="0" deleteColumns="0"/>
  <pageMargins left="0.75" right="0.75" top="1.00" bottom="1.00" header="0.50" footer="0.50"/>
  <pageSetup paperSize="9" pageOrder="downThenOver" orientation="portrait"/>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5162B76-2085-F621-4DA1-0.1E7E60F5}" mc:Ignorable="x14ac xr xr2 xr3">
  <sheetPr>
    <tabColor rgb="FFFFCC99"/>
  </sheetPr>
  <dimension ref="A1:G106"/>
  <sheetViews>
    <sheetView topLeftCell="A1" showGridLines="0" workbookViewId="0">
      <selection activeCell="A1" sqref="A1"/>
    </sheetView>
  </sheetViews>
  <sheetFormatPr defaultColWidth="9.140625" customHeight="1" defaultRowHeight="11.25"/>
  <cols>
    <col min="1" max="1" style="658" width="9.140625"/>
    <col min="2" max="2" style="658" width="30.421875" customWidth="1"/>
    <col min="3" max="4" style="658" width="9.140625"/>
  </cols>
  <sheetData>
    <row customHeight="1" ht="11.25">
      <c r="A1" s="67" t="s">
        <v>839</v>
      </c>
      <c r="B1" s="622" t="s">
        <v>840</v>
      </c>
      <c r="C1" s="622" t="s">
        <v>841</v>
      </c>
      <c r="D1" s="622" t="s">
        <v>842</v>
      </c>
      <c r="E1" s="0" t="s">
        <v>843</v>
      </c>
      <c r="F1" s="0" t="s">
        <v>844</v>
      </c>
      <c r="G1" s="0" t="s">
        <v>845</v>
      </c>
    </row>
    <row customHeight="1" ht="11.25">
      <c r="A2" s="67" t="s">
        <v>15</v>
      </c>
      <c r="B2" s="67" t="s">
        <v>112</v>
      </c>
      <c r="C2" s="67" t="s">
        <v>113</v>
      </c>
      <c r="D2" s="67" t="s">
        <v>846</v>
      </c>
      <c r="E2" s="0" t="s">
        <v>847</v>
      </c>
      <c r="F2" s="0" t="s">
        <v>848</v>
      </c>
      <c r="G2" s="0" t="s">
        <v>66</v>
      </c>
    </row>
    <row customHeight="1" ht="11.25">
      <c r="A3" s="67" t="s">
        <v>15</v>
      </c>
      <c r="B3" s="67" t="s">
        <v>112</v>
      </c>
      <c r="C3" s="67" t="s">
        <v>113</v>
      </c>
      <c r="D3" s="67" t="s">
        <v>112</v>
      </c>
      <c r="E3" s="0" t="s">
        <v>113</v>
      </c>
      <c r="F3" s="0" t="s">
        <v>561</v>
      </c>
      <c r="G3" s="0" t="s">
        <v>67</v>
      </c>
    </row>
    <row customHeight="1" ht="11.25">
      <c r="A4" s="67" t="s">
        <v>15</v>
      </c>
      <c r="B4" s="67" t="s">
        <v>112</v>
      </c>
      <c r="C4" s="67" t="s">
        <v>113</v>
      </c>
      <c r="D4" s="67" t="s">
        <v>849</v>
      </c>
      <c r="E4" s="0" t="s">
        <v>850</v>
      </c>
      <c r="F4" s="0" t="s">
        <v>851</v>
      </c>
      <c r="G4" s="0" t="s">
        <v>68</v>
      </c>
    </row>
    <row customHeight="1" ht="11.25">
      <c r="A5" s="67" t="s">
        <v>15</v>
      </c>
      <c r="B5" s="67" t="s">
        <v>112</v>
      </c>
      <c r="C5" s="67" t="s">
        <v>113</v>
      </c>
      <c r="D5" s="67" t="s">
        <v>852</v>
      </c>
      <c r="E5" s="0" t="s">
        <v>853</v>
      </c>
      <c r="F5" s="0" t="s">
        <v>851</v>
      </c>
      <c r="G5" s="0" t="s">
        <v>69</v>
      </c>
    </row>
    <row customHeight="1" ht="11.25">
      <c r="A6" s="67" t="s">
        <v>15</v>
      </c>
      <c r="B6" s="67" t="s">
        <v>112</v>
      </c>
      <c r="C6" s="67" t="s">
        <v>113</v>
      </c>
      <c r="D6" s="67" t="s">
        <v>854</v>
      </c>
      <c r="E6" s="0" t="s">
        <v>855</v>
      </c>
      <c r="F6" s="0" t="s">
        <v>851</v>
      </c>
      <c r="G6" s="0" t="s">
        <v>125</v>
      </c>
    </row>
    <row customHeight="1" ht="11.25">
      <c r="A7" s="67" t="s">
        <v>15</v>
      </c>
      <c r="B7" s="67" t="s">
        <v>112</v>
      </c>
      <c r="C7" s="67" t="s">
        <v>113</v>
      </c>
      <c r="D7" s="67" t="s">
        <v>856</v>
      </c>
      <c r="E7" s="0" t="s">
        <v>857</v>
      </c>
      <c r="F7" s="0" t="s">
        <v>851</v>
      </c>
      <c r="G7" s="0" t="s">
        <v>184</v>
      </c>
    </row>
    <row customHeight="1" ht="11.25">
      <c r="A8" s="67" t="s">
        <v>15</v>
      </c>
      <c r="B8" s="67" t="s">
        <v>112</v>
      </c>
      <c r="C8" s="67" t="s">
        <v>113</v>
      </c>
      <c r="D8" s="67" t="s">
        <v>858</v>
      </c>
      <c r="E8" s="0" t="s">
        <v>859</v>
      </c>
      <c r="F8" s="0" t="s">
        <v>851</v>
      </c>
      <c r="G8" s="0" t="s">
        <v>185</v>
      </c>
    </row>
    <row customHeight="1" ht="11.25">
      <c r="A9" s="67" t="s">
        <v>15</v>
      </c>
      <c r="B9" s="67" t="s">
        <v>112</v>
      </c>
      <c r="C9" s="67" t="s">
        <v>113</v>
      </c>
      <c r="D9" s="67" t="s">
        <v>860</v>
      </c>
      <c r="E9" s="0" t="s">
        <v>861</v>
      </c>
      <c r="F9" s="0" t="s">
        <v>851</v>
      </c>
      <c r="G9" s="0" t="s">
        <v>186</v>
      </c>
    </row>
    <row customHeight="1" ht="11.25">
      <c r="A10" s="67" t="s">
        <v>15</v>
      </c>
      <c r="B10" s="67" t="s">
        <v>862</v>
      </c>
      <c r="C10" s="67" t="s">
        <v>863</v>
      </c>
      <c r="D10" s="67" t="s">
        <v>862</v>
      </c>
      <c r="E10" s="0" t="s">
        <v>863</v>
      </c>
      <c r="F10" s="0" t="s">
        <v>561</v>
      </c>
      <c r="G10" s="0" t="s">
        <v>110</v>
      </c>
    </row>
    <row customHeight="1" ht="11.25">
      <c r="A11" s="67" t="s">
        <v>15</v>
      </c>
      <c r="B11" s="67" t="s">
        <v>862</v>
      </c>
      <c r="C11" s="67" t="s">
        <v>863</v>
      </c>
      <c r="D11" s="67" t="s">
        <v>864</v>
      </c>
      <c r="E11" s="0" t="s">
        <v>865</v>
      </c>
      <c r="F11" s="0" t="s">
        <v>848</v>
      </c>
      <c r="G11" s="0" t="s">
        <v>355</v>
      </c>
    </row>
    <row customHeight="1" ht="11.25">
      <c r="A12" s="67" t="s">
        <v>15</v>
      </c>
      <c r="B12" s="67" t="s">
        <v>862</v>
      </c>
      <c r="C12" s="67" t="s">
        <v>863</v>
      </c>
      <c r="D12" s="67" t="s">
        <v>866</v>
      </c>
      <c r="E12" s="0" t="s">
        <v>867</v>
      </c>
      <c r="F12" s="0" t="s">
        <v>848</v>
      </c>
      <c r="G12" s="0" t="s">
        <v>359</v>
      </c>
    </row>
    <row customHeight="1" ht="11.25">
      <c r="A13" s="67" t="s">
        <v>15</v>
      </c>
      <c r="B13" s="67" t="s">
        <v>862</v>
      </c>
      <c r="C13" s="67" t="s">
        <v>863</v>
      </c>
      <c r="D13" s="67" t="s">
        <v>868</v>
      </c>
      <c r="E13" s="0" t="s">
        <v>869</v>
      </c>
      <c r="F13" s="0" t="s">
        <v>851</v>
      </c>
      <c r="G13" s="0" t="s">
        <v>362</v>
      </c>
    </row>
    <row customHeight="1" ht="11.25">
      <c r="A14" s="67" t="s">
        <v>15</v>
      </c>
      <c r="B14" s="67" t="s">
        <v>862</v>
      </c>
      <c r="C14" s="67" t="s">
        <v>863</v>
      </c>
      <c r="D14" s="67" t="s">
        <v>870</v>
      </c>
      <c r="E14" s="0" t="s">
        <v>871</v>
      </c>
      <c r="F14" s="0" t="s">
        <v>851</v>
      </c>
      <c r="G14" s="0" t="s">
        <v>365</v>
      </c>
    </row>
    <row customHeight="1" ht="11.25">
      <c r="A15" s="67" t="s">
        <v>15</v>
      </c>
      <c r="B15" s="67" t="s">
        <v>862</v>
      </c>
      <c r="C15" s="67" t="s">
        <v>863</v>
      </c>
      <c r="D15" s="67" t="s">
        <v>872</v>
      </c>
      <c r="E15" s="0" t="s">
        <v>873</v>
      </c>
      <c r="F15" s="0" t="s">
        <v>851</v>
      </c>
      <c r="G15" s="0" t="s">
        <v>370</v>
      </c>
    </row>
    <row customHeight="1" ht="11.25">
      <c r="A16" s="67" t="s">
        <v>15</v>
      </c>
      <c r="B16" s="67" t="s">
        <v>862</v>
      </c>
      <c r="C16" s="67" t="s">
        <v>863</v>
      </c>
      <c r="D16" s="67" t="s">
        <v>874</v>
      </c>
      <c r="E16" s="0" t="s">
        <v>875</v>
      </c>
      <c r="F16" s="0" t="s">
        <v>851</v>
      </c>
      <c r="G16" s="0" t="s">
        <v>376</v>
      </c>
    </row>
    <row customHeight="1" ht="11.25">
      <c r="A17" s="67" t="s">
        <v>15</v>
      </c>
      <c r="B17" s="67" t="s">
        <v>876</v>
      </c>
      <c r="C17" s="67" t="s">
        <v>877</v>
      </c>
      <c r="D17" s="67" t="s">
        <v>876</v>
      </c>
      <c r="E17" s="0" t="s">
        <v>877</v>
      </c>
      <c r="F17" s="0" t="s">
        <v>878</v>
      </c>
      <c r="G17" s="0" t="s">
        <v>379</v>
      </c>
    </row>
    <row customHeight="1" ht="11.25">
      <c r="A18" s="67" t="s">
        <v>15</v>
      </c>
      <c r="B18" s="67" t="s">
        <v>879</v>
      </c>
      <c r="C18" s="67" t="s">
        <v>880</v>
      </c>
      <c r="D18" s="67" t="s">
        <v>881</v>
      </c>
      <c r="E18" s="0" t="s">
        <v>882</v>
      </c>
      <c r="F18" s="0" t="s">
        <v>851</v>
      </c>
      <c r="G18" s="0" t="s">
        <v>384</v>
      </c>
    </row>
    <row customHeight="1" ht="11.25">
      <c r="A19" s="67" t="s">
        <v>15</v>
      </c>
      <c r="B19" s="67" t="s">
        <v>879</v>
      </c>
      <c r="C19" s="67" t="s">
        <v>880</v>
      </c>
      <c r="D19" s="67" t="s">
        <v>879</v>
      </c>
      <c r="E19" s="0" t="s">
        <v>880</v>
      </c>
      <c r="F19" s="0" t="s">
        <v>561</v>
      </c>
      <c r="G19" s="0" t="s">
        <v>388</v>
      </c>
    </row>
    <row customHeight="1" ht="11.25">
      <c r="A20" s="67" t="s">
        <v>15</v>
      </c>
      <c r="B20" s="67" t="s">
        <v>879</v>
      </c>
      <c r="C20" s="67" t="s">
        <v>880</v>
      </c>
      <c r="D20" s="67" t="s">
        <v>883</v>
      </c>
      <c r="E20" s="0" t="s">
        <v>884</v>
      </c>
      <c r="F20" s="0" t="s">
        <v>848</v>
      </c>
      <c r="G20" s="0" t="s">
        <v>391</v>
      </c>
    </row>
    <row customHeight="1" ht="11.25">
      <c r="A21" s="67" t="s">
        <v>15</v>
      </c>
      <c r="B21" s="67" t="s">
        <v>879</v>
      </c>
      <c r="C21" s="67" t="s">
        <v>880</v>
      </c>
      <c r="D21" s="67" t="s">
        <v>885</v>
      </c>
      <c r="E21" s="0" t="s">
        <v>886</v>
      </c>
      <c r="F21" s="0" t="s">
        <v>848</v>
      </c>
      <c r="G21" s="0" t="s">
        <v>394</v>
      </c>
    </row>
    <row customHeight="1" ht="11.25">
      <c r="A22" s="67" t="s">
        <v>15</v>
      </c>
      <c r="B22" s="67" t="s">
        <v>879</v>
      </c>
      <c r="C22" s="67" t="s">
        <v>880</v>
      </c>
      <c r="D22" s="67" t="s">
        <v>887</v>
      </c>
      <c r="E22" s="0" t="s">
        <v>888</v>
      </c>
      <c r="F22" s="0" t="s">
        <v>851</v>
      </c>
      <c r="G22" s="0" t="s">
        <v>397</v>
      </c>
    </row>
    <row customHeight="1" ht="11.25">
      <c r="A23" s="67" t="s">
        <v>15</v>
      </c>
      <c r="B23" s="67" t="s">
        <v>879</v>
      </c>
      <c r="C23" s="67" t="s">
        <v>880</v>
      </c>
      <c r="D23" s="67" t="s">
        <v>889</v>
      </c>
      <c r="E23" s="0" t="s">
        <v>890</v>
      </c>
      <c r="F23" s="0" t="s">
        <v>848</v>
      </c>
      <c r="G23" s="0" t="s">
        <v>400</v>
      </c>
    </row>
    <row customHeight="1" ht="11.25">
      <c r="A24" s="67" t="s">
        <v>15</v>
      </c>
      <c r="B24" s="67" t="s">
        <v>879</v>
      </c>
      <c r="C24" s="67" t="s">
        <v>880</v>
      </c>
      <c r="D24" s="67" t="s">
        <v>891</v>
      </c>
      <c r="E24" s="0" t="s">
        <v>892</v>
      </c>
      <c r="F24" s="0" t="s">
        <v>848</v>
      </c>
      <c r="G24" s="0" t="s">
        <v>403</v>
      </c>
    </row>
    <row customHeight="1" ht="11.25">
      <c r="A25" s="67" t="s">
        <v>15</v>
      </c>
      <c r="B25" s="67" t="s">
        <v>879</v>
      </c>
      <c r="C25" s="67" t="s">
        <v>880</v>
      </c>
      <c r="D25" s="67" t="s">
        <v>893</v>
      </c>
      <c r="E25" s="0" t="s">
        <v>894</v>
      </c>
      <c r="F25" s="0" t="s">
        <v>848</v>
      </c>
      <c r="G25" s="0" t="s">
        <v>406</v>
      </c>
    </row>
    <row customHeight="1" ht="11.25">
      <c r="A26" s="67" t="s">
        <v>15</v>
      </c>
      <c r="B26" s="67" t="s">
        <v>879</v>
      </c>
      <c r="C26" s="67" t="s">
        <v>880</v>
      </c>
      <c r="D26" s="67" t="s">
        <v>895</v>
      </c>
      <c r="E26" s="0" t="s">
        <v>896</v>
      </c>
      <c r="F26" s="0" t="s">
        <v>851</v>
      </c>
      <c r="G26" s="0" t="s">
        <v>409</v>
      </c>
    </row>
    <row customHeight="1" ht="11.25">
      <c r="A27" s="67" t="s">
        <v>15</v>
      </c>
      <c r="B27" s="67" t="s">
        <v>879</v>
      </c>
      <c r="C27" s="67" t="s">
        <v>880</v>
      </c>
      <c r="D27" s="67" t="s">
        <v>897</v>
      </c>
      <c r="E27" s="0" t="s">
        <v>898</v>
      </c>
      <c r="F27" s="0" t="s">
        <v>851</v>
      </c>
      <c r="G27" s="0" t="s">
        <v>412</v>
      </c>
    </row>
    <row customHeight="1" ht="11.25">
      <c r="A28" s="67" t="s">
        <v>15</v>
      </c>
      <c r="B28" s="67" t="s">
        <v>879</v>
      </c>
      <c r="C28" s="67" t="s">
        <v>880</v>
      </c>
      <c r="D28" s="67" t="s">
        <v>899</v>
      </c>
      <c r="E28" s="0" t="s">
        <v>900</v>
      </c>
      <c r="F28" s="0" t="s">
        <v>851</v>
      </c>
      <c r="G28" s="0" t="s">
        <v>415</v>
      </c>
    </row>
    <row customHeight="1" ht="11.25">
      <c r="A29" s="67" t="s">
        <v>15</v>
      </c>
      <c r="B29" s="67" t="s">
        <v>901</v>
      </c>
      <c r="C29" s="67" t="s">
        <v>902</v>
      </c>
      <c r="D29" s="67" t="s">
        <v>901</v>
      </c>
      <c r="E29" s="0" t="s">
        <v>902</v>
      </c>
      <c r="F29" s="0" t="s">
        <v>878</v>
      </c>
      <c r="G29" s="0" t="s">
        <v>418</v>
      </c>
    </row>
    <row customHeight="1" ht="11.25">
      <c r="A30" s="67" t="s">
        <v>15</v>
      </c>
      <c r="B30" s="67" t="s">
        <v>903</v>
      </c>
      <c r="C30" s="67" t="s">
        <v>904</v>
      </c>
      <c r="D30" s="67" t="s">
        <v>903</v>
      </c>
      <c r="E30" s="0" t="s">
        <v>904</v>
      </c>
      <c r="F30" s="0" t="s">
        <v>878</v>
      </c>
      <c r="G30" s="0" t="s">
        <v>421</v>
      </c>
    </row>
    <row customHeight="1" ht="11.25">
      <c r="A31" s="67" t="s">
        <v>15</v>
      </c>
      <c r="B31" s="67" t="s">
        <v>905</v>
      </c>
      <c r="C31" s="67" t="s">
        <v>906</v>
      </c>
      <c r="D31" s="67" t="s">
        <v>905</v>
      </c>
      <c r="E31" s="0" t="s">
        <v>906</v>
      </c>
      <c r="F31" s="0" t="s">
        <v>878</v>
      </c>
      <c r="G31" s="0" t="s">
        <v>424</v>
      </c>
    </row>
    <row customHeight="1" ht="11.25">
      <c r="A32" s="67" t="s">
        <v>15</v>
      </c>
      <c r="B32" s="67" t="s">
        <v>907</v>
      </c>
      <c r="C32" s="67" t="s">
        <v>908</v>
      </c>
      <c r="D32" s="67" t="s">
        <v>909</v>
      </c>
      <c r="E32" s="0" t="s">
        <v>910</v>
      </c>
      <c r="F32" s="0" t="s">
        <v>851</v>
      </c>
      <c r="G32" s="0" t="s">
        <v>427</v>
      </c>
    </row>
    <row customHeight="1" ht="11.25">
      <c r="A33" s="67" t="s">
        <v>15</v>
      </c>
      <c r="B33" s="67" t="s">
        <v>907</v>
      </c>
      <c r="C33" s="67" t="s">
        <v>908</v>
      </c>
      <c r="D33" s="67" t="s">
        <v>911</v>
      </c>
      <c r="E33" s="0" t="s">
        <v>912</v>
      </c>
      <c r="F33" s="0" t="s">
        <v>851</v>
      </c>
      <c r="G33" s="0" t="s">
        <v>430</v>
      </c>
    </row>
    <row customHeight="1" ht="11.25">
      <c r="A34" s="67" t="s">
        <v>15</v>
      </c>
      <c r="B34" s="67" t="s">
        <v>907</v>
      </c>
      <c r="C34" s="67" t="s">
        <v>908</v>
      </c>
      <c r="D34" s="67" t="s">
        <v>913</v>
      </c>
      <c r="E34" s="0" t="s">
        <v>914</v>
      </c>
      <c r="F34" s="0" t="s">
        <v>851</v>
      </c>
      <c r="G34" s="0" t="s">
        <v>433</v>
      </c>
    </row>
    <row customHeight="1" ht="11.25">
      <c r="A35" s="67" t="s">
        <v>15</v>
      </c>
      <c r="B35" s="67" t="s">
        <v>907</v>
      </c>
      <c r="C35" s="67" t="s">
        <v>908</v>
      </c>
      <c r="D35" s="67" t="s">
        <v>907</v>
      </c>
      <c r="E35" s="0" t="s">
        <v>908</v>
      </c>
      <c r="F35" s="0" t="s">
        <v>561</v>
      </c>
      <c r="G35" s="0" t="s">
        <v>436</v>
      </c>
    </row>
    <row customHeight="1" ht="11.25">
      <c r="A36" s="67" t="s">
        <v>15</v>
      </c>
      <c r="B36" s="67" t="s">
        <v>907</v>
      </c>
      <c r="C36" s="67" t="s">
        <v>908</v>
      </c>
      <c r="D36" s="67" t="s">
        <v>915</v>
      </c>
      <c r="E36" s="0" t="s">
        <v>916</v>
      </c>
      <c r="F36" s="0" t="s">
        <v>848</v>
      </c>
      <c r="G36" s="0" t="s">
        <v>439</v>
      </c>
    </row>
    <row customHeight="1" ht="11.25">
      <c r="A37" s="67" t="s">
        <v>15</v>
      </c>
      <c r="B37" s="67" t="s">
        <v>907</v>
      </c>
      <c r="C37" s="67" t="s">
        <v>908</v>
      </c>
      <c r="D37" s="67" t="s">
        <v>917</v>
      </c>
      <c r="E37" s="0" t="s">
        <v>918</v>
      </c>
      <c r="F37" s="0" t="s">
        <v>851</v>
      </c>
      <c r="G37" s="0" t="s">
        <v>442</v>
      </c>
    </row>
    <row customHeight="1" ht="11.25">
      <c r="A38" s="67" t="s">
        <v>15</v>
      </c>
      <c r="B38" s="67" t="s">
        <v>907</v>
      </c>
      <c r="C38" s="67" t="s">
        <v>908</v>
      </c>
      <c r="D38" s="67" t="s">
        <v>919</v>
      </c>
      <c r="E38" s="0" t="s">
        <v>920</v>
      </c>
      <c r="F38" s="0" t="s">
        <v>851</v>
      </c>
      <c r="G38" s="0" t="s">
        <v>445</v>
      </c>
    </row>
    <row customHeight="1" ht="11.25">
      <c r="A39" s="67" t="s">
        <v>15</v>
      </c>
      <c r="B39" s="67" t="s">
        <v>907</v>
      </c>
      <c r="C39" s="67" t="s">
        <v>908</v>
      </c>
      <c r="D39" s="67" t="s">
        <v>921</v>
      </c>
      <c r="E39" s="0" t="s">
        <v>922</v>
      </c>
      <c r="F39" s="0" t="s">
        <v>851</v>
      </c>
      <c r="G39" s="0" t="s">
        <v>448</v>
      </c>
    </row>
    <row customHeight="1" ht="11.25">
      <c r="A40" s="67" t="s">
        <v>15</v>
      </c>
      <c r="B40" s="67" t="s">
        <v>907</v>
      </c>
      <c r="C40" s="67" t="s">
        <v>908</v>
      </c>
      <c r="D40" s="67" t="s">
        <v>923</v>
      </c>
      <c r="E40" s="0" t="s">
        <v>924</v>
      </c>
      <c r="F40" s="0" t="s">
        <v>851</v>
      </c>
      <c r="G40" s="0" t="s">
        <v>451</v>
      </c>
    </row>
    <row customHeight="1" ht="11.25">
      <c r="A41" s="67" t="s">
        <v>15</v>
      </c>
      <c r="B41" s="67" t="s">
        <v>925</v>
      </c>
      <c r="C41" s="67" t="s">
        <v>926</v>
      </c>
      <c r="D41" s="67" t="s">
        <v>925</v>
      </c>
      <c r="E41" s="0" t="s">
        <v>926</v>
      </c>
      <c r="F41" s="0" t="s">
        <v>878</v>
      </c>
      <c r="G41" s="0" t="s">
        <v>454</v>
      </c>
    </row>
    <row customHeight="1" ht="11.25">
      <c r="A42" s="67" t="s">
        <v>15</v>
      </c>
      <c r="B42" s="67" t="s">
        <v>927</v>
      </c>
      <c r="C42" s="67" t="s">
        <v>928</v>
      </c>
      <c r="D42" s="67" t="s">
        <v>929</v>
      </c>
      <c r="E42" s="0" t="s">
        <v>930</v>
      </c>
      <c r="F42" s="0" t="s">
        <v>851</v>
      </c>
      <c r="G42" s="0" t="s">
        <v>457</v>
      </c>
    </row>
    <row customHeight="1" ht="11.25">
      <c r="A43" s="67" t="s">
        <v>15</v>
      </c>
      <c r="B43" s="67" t="s">
        <v>927</v>
      </c>
      <c r="C43" s="67" t="s">
        <v>928</v>
      </c>
      <c r="D43" s="67" t="s">
        <v>931</v>
      </c>
      <c r="E43" s="0" t="s">
        <v>932</v>
      </c>
      <c r="F43" s="0" t="s">
        <v>851</v>
      </c>
      <c r="G43" s="0" t="s">
        <v>459</v>
      </c>
    </row>
    <row customHeight="1" ht="11.25">
      <c r="A44" s="67" t="s">
        <v>15</v>
      </c>
      <c r="B44" s="67" t="s">
        <v>927</v>
      </c>
      <c r="C44" s="67" t="s">
        <v>928</v>
      </c>
      <c r="D44" s="67" t="s">
        <v>933</v>
      </c>
      <c r="E44" s="0" t="s">
        <v>934</v>
      </c>
      <c r="F44" s="0" t="s">
        <v>851</v>
      </c>
      <c r="G44" s="0" t="s">
        <v>461</v>
      </c>
    </row>
    <row customHeight="1" ht="11.25">
      <c r="A45" s="67" t="s">
        <v>15</v>
      </c>
      <c r="B45" s="67" t="s">
        <v>927</v>
      </c>
      <c r="C45" s="67" t="s">
        <v>928</v>
      </c>
      <c r="D45" s="67" t="s">
        <v>935</v>
      </c>
      <c r="E45" s="0" t="s">
        <v>936</v>
      </c>
      <c r="F45" s="0" t="s">
        <v>851</v>
      </c>
      <c r="G45" s="0" t="s">
        <v>463</v>
      </c>
    </row>
    <row customHeight="1" ht="11.25">
      <c r="A46" s="67" t="s">
        <v>15</v>
      </c>
      <c r="B46" s="67" t="s">
        <v>927</v>
      </c>
      <c r="C46" s="67" t="s">
        <v>928</v>
      </c>
      <c r="D46" s="67" t="s">
        <v>937</v>
      </c>
      <c r="E46" s="0" t="s">
        <v>938</v>
      </c>
      <c r="F46" s="0" t="s">
        <v>848</v>
      </c>
      <c r="G46" s="0" t="s">
        <v>465</v>
      </c>
    </row>
    <row customHeight="1" ht="11.25">
      <c r="A47" s="67" t="s">
        <v>15</v>
      </c>
      <c r="B47" s="67" t="s">
        <v>927</v>
      </c>
      <c r="C47" s="67" t="s">
        <v>928</v>
      </c>
      <c r="D47" s="67" t="s">
        <v>939</v>
      </c>
      <c r="E47" s="0" t="s">
        <v>940</v>
      </c>
      <c r="F47" s="0" t="s">
        <v>851</v>
      </c>
      <c r="G47" s="0" t="s">
        <v>467</v>
      </c>
    </row>
    <row customHeight="1" ht="11.25">
      <c r="A48" s="67" t="s">
        <v>15</v>
      </c>
      <c r="B48" s="67" t="s">
        <v>927</v>
      </c>
      <c r="C48" s="67" t="s">
        <v>928</v>
      </c>
      <c r="D48" s="67" t="s">
        <v>927</v>
      </c>
      <c r="E48" s="0" t="s">
        <v>928</v>
      </c>
      <c r="F48" s="0" t="s">
        <v>561</v>
      </c>
      <c r="G48" s="0" t="s">
        <v>469</v>
      </c>
    </row>
    <row customHeight="1" ht="11.25">
      <c r="A49" s="67" t="s">
        <v>15</v>
      </c>
      <c r="B49" s="67" t="s">
        <v>927</v>
      </c>
      <c r="C49" s="67" t="s">
        <v>928</v>
      </c>
      <c r="D49" s="67" t="s">
        <v>941</v>
      </c>
      <c r="E49" s="0" t="s">
        <v>942</v>
      </c>
      <c r="F49" s="0" t="s">
        <v>848</v>
      </c>
      <c r="G49" s="0" t="s">
        <v>471</v>
      </c>
    </row>
    <row customHeight="1" ht="11.25">
      <c r="A50" s="67" t="s">
        <v>15</v>
      </c>
      <c r="B50" s="67" t="s">
        <v>927</v>
      </c>
      <c r="C50" s="67" t="s">
        <v>928</v>
      </c>
      <c r="D50" s="67" t="s">
        <v>943</v>
      </c>
      <c r="E50" s="0" t="s">
        <v>944</v>
      </c>
      <c r="F50" s="0" t="s">
        <v>851</v>
      </c>
      <c r="G50" s="0" t="s">
        <v>473</v>
      </c>
    </row>
    <row customHeight="1" ht="11.25">
      <c r="A51" s="67" t="s">
        <v>15</v>
      </c>
      <c r="B51" s="67" t="s">
        <v>945</v>
      </c>
      <c r="C51" s="67" t="s">
        <v>946</v>
      </c>
      <c r="D51" s="67" t="s">
        <v>945</v>
      </c>
      <c r="E51" s="0" t="s">
        <v>946</v>
      </c>
      <c r="F51" s="0" t="s">
        <v>878</v>
      </c>
      <c r="G51" s="0" t="s">
        <v>475</v>
      </c>
    </row>
    <row customHeight="1" ht="11.25">
      <c r="A52" s="67" t="s">
        <v>15</v>
      </c>
      <c r="B52" s="67" t="s">
        <v>947</v>
      </c>
      <c r="C52" s="67" t="s">
        <v>948</v>
      </c>
      <c r="D52" s="67" t="s">
        <v>949</v>
      </c>
      <c r="E52" s="0" t="s">
        <v>950</v>
      </c>
      <c r="F52" s="0" t="s">
        <v>848</v>
      </c>
      <c r="G52" s="0" t="s">
        <v>477</v>
      </c>
    </row>
    <row customHeight="1" ht="11.25">
      <c r="A53" s="67" t="s">
        <v>15</v>
      </c>
      <c r="B53" s="67" t="s">
        <v>947</v>
      </c>
      <c r="C53" s="67" t="s">
        <v>948</v>
      </c>
      <c r="D53" s="67" t="s">
        <v>951</v>
      </c>
      <c r="E53" s="0" t="s">
        <v>952</v>
      </c>
      <c r="F53" s="0" t="s">
        <v>851</v>
      </c>
      <c r="G53" s="0" t="s">
        <v>479</v>
      </c>
    </row>
    <row customHeight="1" ht="11.25">
      <c r="A54" s="67" t="s">
        <v>15</v>
      </c>
      <c r="B54" s="67" t="s">
        <v>947</v>
      </c>
      <c r="C54" s="67" t="s">
        <v>948</v>
      </c>
      <c r="D54" s="67" t="s">
        <v>953</v>
      </c>
      <c r="E54" s="0" t="s">
        <v>954</v>
      </c>
      <c r="F54" s="0" t="s">
        <v>851</v>
      </c>
      <c r="G54" s="0" t="s">
        <v>481</v>
      </c>
    </row>
    <row customHeight="1" ht="11.25">
      <c r="A55" s="67" t="s">
        <v>15</v>
      </c>
      <c r="B55" s="67" t="s">
        <v>947</v>
      </c>
      <c r="C55" s="67" t="s">
        <v>948</v>
      </c>
      <c r="D55" s="67" t="s">
        <v>955</v>
      </c>
      <c r="E55" s="0" t="s">
        <v>956</v>
      </c>
      <c r="F55" s="0" t="s">
        <v>851</v>
      </c>
      <c r="G55" s="0" t="s">
        <v>483</v>
      </c>
    </row>
    <row customHeight="1" ht="11.25">
      <c r="A56" s="67" t="s">
        <v>15</v>
      </c>
      <c r="B56" s="67" t="s">
        <v>947</v>
      </c>
      <c r="C56" s="67" t="s">
        <v>948</v>
      </c>
      <c r="D56" s="67" t="s">
        <v>947</v>
      </c>
      <c r="E56" s="0" t="s">
        <v>948</v>
      </c>
      <c r="F56" s="0" t="s">
        <v>561</v>
      </c>
      <c r="G56" s="0" t="s">
        <v>485</v>
      </c>
    </row>
    <row customHeight="1" ht="11.25">
      <c r="A57" s="67" t="s">
        <v>15</v>
      </c>
      <c r="B57" s="67" t="s">
        <v>947</v>
      </c>
      <c r="C57" s="67" t="s">
        <v>948</v>
      </c>
      <c r="D57" s="67" t="s">
        <v>957</v>
      </c>
      <c r="E57" s="0" t="s">
        <v>958</v>
      </c>
      <c r="F57" s="0" t="s">
        <v>848</v>
      </c>
      <c r="G57" s="0" t="s">
        <v>487</v>
      </c>
    </row>
    <row customHeight="1" ht="11.25">
      <c r="A58" s="67" t="s">
        <v>15</v>
      </c>
      <c r="B58" s="67" t="s">
        <v>947</v>
      </c>
      <c r="C58" s="67" t="s">
        <v>948</v>
      </c>
      <c r="D58" s="67" t="s">
        <v>959</v>
      </c>
      <c r="E58" s="0" t="s">
        <v>960</v>
      </c>
      <c r="F58" s="0" t="s">
        <v>851</v>
      </c>
      <c r="G58" s="0" t="s">
        <v>489</v>
      </c>
    </row>
    <row customHeight="1" ht="11.25">
      <c r="A59" s="67" t="s">
        <v>15</v>
      </c>
      <c r="B59" s="67" t="s">
        <v>947</v>
      </c>
      <c r="C59" s="67" t="s">
        <v>948</v>
      </c>
      <c r="D59" s="67" t="s">
        <v>961</v>
      </c>
      <c r="E59" s="0" t="s">
        <v>962</v>
      </c>
      <c r="F59" s="0" t="s">
        <v>848</v>
      </c>
      <c r="G59" s="0" t="s">
        <v>491</v>
      </c>
    </row>
    <row customHeight="1" ht="11.25">
      <c r="A60" s="67" t="s">
        <v>15</v>
      </c>
      <c r="B60" s="67" t="s">
        <v>947</v>
      </c>
      <c r="C60" s="67" t="s">
        <v>948</v>
      </c>
      <c r="D60" s="67" t="s">
        <v>963</v>
      </c>
      <c r="E60" s="0" t="s">
        <v>964</v>
      </c>
      <c r="F60" s="0" t="s">
        <v>851</v>
      </c>
      <c r="G60" s="0" t="s">
        <v>493</v>
      </c>
    </row>
    <row customHeight="1" ht="11.25">
      <c r="A61" s="67" t="s">
        <v>15</v>
      </c>
      <c r="B61" s="67" t="s">
        <v>947</v>
      </c>
      <c r="C61" s="67" t="s">
        <v>948</v>
      </c>
      <c r="D61" s="67" t="s">
        <v>965</v>
      </c>
      <c r="E61" s="0" t="s">
        <v>966</v>
      </c>
      <c r="F61" s="0" t="s">
        <v>848</v>
      </c>
      <c r="G61" s="0" t="s">
        <v>967</v>
      </c>
    </row>
    <row customHeight="1" ht="11.25">
      <c r="A62" s="67" t="s">
        <v>15</v>
      </c>
      <c r="B62" s="67" t="s">
        <v>947</v>
      </c>
      <c r="C62" s="67" t="s">
        <v>948</v>
      </c>
      <c r="D62" s="67" t="s">
        <v>968</v>
      </c>
      <c r="E62" s="0" t="s">
        <v>969</v>
      </c>
      <c r="F62" s="0" t="s">
        <v>851</v>
      </c>
      <c r="G62" s="0" t="s">
        <v>970</v>
      </c>
    </row>
    <row customHeight="1" ht="11.25">
      <c r="A63" s="67" t="s">
        <v>15</v>
      </c>
      <c r="B63" s="67" t="s">
        <v>947</v>
      </c>
      <c r="C63" s="67" t="s">
        <v>948</v>
      </c>
      <c r="D63" s="67" t="s">
        <v>971</v>
      </c>
      <c r="E63" s="0" t="s">
        <v>972</v>
      </c>
      <c r="F63" s="0" t="s">
        <v>851</v>
      </c>
      <c r="G63" s="0" t="s">
        <v>973</v>
      </c>
    </row>
    <row customHeight="1" ht="11.25">
      <c r="A64" s="67" t="s">
        <v>15</v>
      </c>
      <c r="B64" s="67" t="s">
        <v>974</v>
      </c>
      <c r="C64" s="67" t="s">
        <v>975</v>
      </c>
      <c r="D64" s="67" t="s">
        <v>974</v>
      </c>
      <c r="E64" s="0" t="s">
        <v>975</v>
      </c>
      <c r="F64" s="0" t="s">
        <v>878</v>
      </c>
      <c r="G64" s="0" t="s">
        <v>976</v>
      </c>
    </row>
    <row customHeight="1" ht="11.25">
      <c r="A65" s="67" t="s">
        <v>15</v>
      </c>
      <c r="B65" s="67" t="s">
        <v>977</v>
      </c>
      <c r="C65" s="67" t="s">
        <v>978</v>
      </c>
      <c r="D65" s="67" t="s">
        <v>977</v>
      </c>
      <c r="E65" s="0" t="s">
        <v>978</v>
      </c>
      <c r="F65" s="0" t="s">
        <v>878</v>
      </c>
      <c r="G65" s="0" t="s">
        <v>979</v>
      </c>
    </row>
    <row customHeight="1" ht="11.25">
      <c r="A66" s="67" t="s">
        <v>15</v>
      </c>
      <c r="B66" s="67" t="s">
        <v>980</v>
      </c>
      <c r="C66" s="67" t="s">
        <v>981</v>
      </c>
      <c r="D66" s="67" t="s">
        <v>980</v>
      </c>
      <c r="E66" s="0" t="s">
        <v>981</v>
      </c>
      <c r="F66" s="0" t="s">
        <v>878</v>
      </c>
      <c r="G66" s="0" t="s">
        <v>982</v>
      </c>
    </row>
    <row customHeight="1" ht="11.25">
      <c r="A67" s="67" t="s">
        <v>15</v>
      </c>
      <c r="B67" s="67" t="s">
        <v>983</v>
      </c>
      <c r="C67" s="67" t="s">
        <v>984</v>
      </c>
      <c r="D67" s="67" t="s">
        <v>985</v>
      </c>
      <c r="E67" s="0" t="s">
        <v>986</v>
      </c>
      <c r="F67" s="0" t="s">
        <v>848</v>
      </c>
      <c r="G67" s="0" t="s">
        <v>987</v>
      </c>
    </row>
    <row customHeight="1" ht="11.25">
      <c r="A68" s="67" t="s">
        <v>15</v>
      </c>
      <c r="B68" s="67" t="s">
        <v>983</v>
      </c>
      <c r="C68" s="67" t="s">
        <v>984</v>
      </c>
      <c r="D68" s="67" t="s">
        <v>988</v>
      </c>
      <c r="E68" s="0" t="s">
        <v>989</v>
      </c>
      <c r="F68" s="0" t="s">
        <v>851</v>
      </c>
      <c r="G68" s="0" t="s">
        <v>990</v>
      </c>
    </row>
    <row customHeight="1" ht="11.25">
      <c r="A69" s="67" t="s">
        <v>15</v>
      </c>
      <c r="B69" s="67" t="s">
        <v>983</v>
      </c>
      <c r="C69" s="67" t="s">
        <v>984</v>
      </c>
      <c r="D69" s="67" t="s">
        <v>991</v>
      </c>
      <c r="E69" s="0" t="s">
        <v>992</v>
      </c>
      <c r="F69" s="0" t="s">
        <v>848</v>
      </c>
      <c r="G69" s="0" t="s">
        <v>993</v>
      </c>
    </row>
    <row customHeight="1" ht="11.25">
      <c r="A70" s="67" t="s">
        <v>15</v>
      </c>
      <c r="B70" s="67" t="s">
        <v>983</v>
      </c>
      <c r="C70" s="67" t="s">
        <v>984</v>
      </c>
      <c r="D70" s="67" t="s">
        <v>994</v>
      </c>
      <c r="E70" s="0" t="s">
        <v>995</v>
      </c>
      <c r="F70" s="0" t="s">
        <v>848</v>
      </c>
      <c r="G70" s="0" t="s">
        <v>996</v>
      </c>
    </row>
    <row customHeight="1" ht="11.25">
      <c r="A71" s="67" t="s">
        <v>15</v>
      </c>
      <c r="B71" s="67" t="s">
        <v>983</v>
      </c>
      <c r="C71" s="67" t="s">
        <v>984</v>
      </c>
      <c r="D71" s="67" t="s">
        <v>997</v>
      </c>
      <c r="E71" s="0" t="s">
        <v>998</v>
      </c>
      <c r="F71" s="0" t="s">
        <v>848</v>
      </c>
      <c r="G71" s="0" t="s">
        <v>999</v>
      </c>
    </row>
    <row customHeight="1" ht="11.25">
      <c r="A72" s="67" t="s">
        <v>15</v>
      </c>
      <c r="B72" s="67" t="s">
        <v>983</v>
      </c>
      <c r="C72" s="67" t="s">
        <v>984</v>
      </c>
      <c r="D72" s="67" t="s">
        <v>1000</v>
      </c>
      <c r="E72" s="0" t="s">
        <v>1001</v>
      </c>
      <c r="F72" s="0" t="s">
        <v>848</v>
      </c>
      <c r="G72" s="0" t="s">
        <v>1002</v>
      </c>
    </row>
    <row customHeight="1" ht="11.25">
      <c r="A73" s="67" t="s">
        <v>15</v>
      </c>
      <c r="B73" s="67" t="s">
        <v>983</v>
      </c>
      <c r="C73" s="67" t="s">
        <v>984</v>
      </c>
      <c r="D73" s="67" t="s">
        <v>1003</v>
      </c>
      <c r="E73" s="0" t="s">
        <v>1004</v>
      </c>
      <c r="F73" s="0" t="s">
        <v>1005</v>
      </c>
      <c r="G73" s="0" t="s">
        <v>1006</v>
      </c>
    </row>
    <row customHeight="1" ht="11.25">
      <c r="A74" s="67" t="s">
        <v>15</v>
      </c>
      <c r="B74" s="67" t="s">
        <v>983</v>
      </c>
      <c r="C74" s="67" t="s">
        <v>984</v>
      </c>
      <c r="D74" s="67" t="s">
        <v>983</v>
      </c>
      <c r="E74" s="0" t="s">
        <v>984</v>
      </c>
      <c r="F74" s="0" t="s">
        <v>561</v>
      </c>
      <c r="G74" s="0" t="s">
        <v>1007</v>
      </c>
    </row>
    <row customHeight="1" ht="11.25">
      <c r="A75" s="67" t="s">
        <v>15</v>
      </c>
      <c r="B75" s="67" t="s">
        <v>983</v>
      </c>
      <c r="C75" s="67" t="s">
        <v>984</v>
      </c>
      <c r="D75" s="67" t="s">
        <v>1008</v>
      </c>
      <c r="E75" s="0" t="s">
        <v>1009</v>
      </c>
      <c r="F75" s="0" t="s">
        <v>848</v>
      </c>
      <c r="G75" s="0" t="s">
        <v>1010</v>
      </c>
    </row>
    <row customHeight="1" ht="11.25">
      <c r="A76" s="67" t="s">
        <v>15</v>
      </c>
      <c r="B76" s="67" t="s">
        <v>1011</v>
      </c>
      <c r="C76" s="67" t="s">
        <v>1012</v>
      </c>
      <c r="D76" s="67" t="s">
        <v>1011</v>
      </c>
      <c r="E76" s="0" t="s">
        <v>1012</v>
      </c>
      <c r="F76" s="0" t="s">
        <v>878</v>
      </c>
      <c r="G76" s="0" t="s">
        <v>1013</v>
      </c>
    </row>
    <row customHeight="1" ht="11.25">
      <c r="A77" s="67" t="s">
        <v>15</v>
      </c>
      <c r="B77" s="67" t="s">
        <v>1014</v>
      </c>
      <c r="C77" s="67" t="s">
        <v>1015</v>
      </c>
      <c r="D77" s="67" t="s">
        <v>1016</v>
      </c>
      <c r="E77" s="0" t="s">
        <v>1017</v>
      </c>
      <c r="F77" s="0" t="s">
        <v>848</v>
      </c>
      <c r="G77" s="0" t="s">
        <v>1018</v>
      </c>
    </row>
    <row customHeight="1" ht="11.25">
      <c r="A78" s="67" t="s">
        <v>15</v>
      </c>
      <c r="B78" s="67" t="s">
        <v>1014</v>
      </c>
      <c r="C78" s="67" t="s">
        <v>1015</v>
      </c>
      <c r="D78" s="67" t="s">
        <v>1019</v>
      </c>
      <c r="E78" s="0" t="s">
        <v>1020</v>
      </c>
      <c r="F78" s="0" t="s">
        <v>848</v>
      </c>
      <c r="G78" s="0" t="s">
        <v>1021</v>
      </c>
    </row>
    <row customHeight="1" ht="11.25">
      <c r="A79" s="67" t="s">
        <v>15</v>
      </c>
      <c r="B79" s="67" t="s">
        <v>1014</v>
      </c>
      <c r="C79" s="67" t="s">
        <v>1015</v>
      </c>
      <c r="D79" s="67" t="s">
        <v>1022</v>
      </c>
      <c r="E79" s="0" t="s">
        <v>1023</v>
      </c>
      <c r="F79" s="0" t="s">
        <v>851</v>
      </c>
      <c r="G79" s="0" t="s">
        <v>1024</v>
      </c>
    </row>
    <row customHeight="1" ht="11.25">
      <c r="A80" s="67" t="s">
        <v>15</v>
      </c>
      <c r="B80" s="67" t="s">
        <v>1014</v>
      </c>
      <c r="C80" s="67" t="s">
        <v>1015</v>
      </c>
      <c r="D80" s="67" t="s">
        <v>1025</v>
      </c>
      <c r="E80" s="0" t="s">
        <v>1026</v>
      </c>
      <c r="F80" s="0" t="s">
        <v>851</v>
      </c>
      <c r="G80" s="0" t="s">
        <v>1027</v>
      </c>
    </row>
    <row customHeight="1" ht="11.25">
      <c r="A81" s="67" t="s">
        <v>15</v>
      </c>
      <c r="B81" s="67" t="s">
        <v>1014</v>
      </c>
      <c r="C81" s="67" t="s">
        <v>1015</v>
      </c>
      <c r="D81" s="67" t="s">
        <v>1028</v>
      </c>
      <c r="E81" s="0" t="s">
        <v>1029</v>
      </c>
      <c r="F81" s="0" t="s">
        <v>1005</v>
      </c>
      <c r="G81" s="0" t="s">
        <v>1030</v>
      </c>
    </row>
    <row customHeight="1" ht="11.25">
      <c r="A82" s="67" t="s">
        <v>15</v>
      </c>
      <c r="B82" s="67" t="s">
        <v>1014</v>
      </c>
      <c r="C82" s="67" t="s">
        <v>1015</v>
      </c>
      <c r="D82" s="67" t="s">
        <v>1031</v>
      </c>
      <c r="E82" s="0" t="s">
        <v>1032</v>
      </c>
      <c r="F82" s="0" t="s">
        <v>851</v>
      </c>
      <c r="G82" s="0" t="s">
        <v>1033</v>
      </c>
    </row>
    <row customHeight="1" ht="11.25">
      <c r="A83" s="67" t="s">
        <v>15</v>
      </c>
      <c r="B83" s="67" t="s">
        <v>1014</v>
      </c>
      <c r="C83" s="67" t="s">
        <v>1015</v>
      </c>
      <c r="D83" s="67" t="s">
        <v>1034</v>
      </c>
      <c r="E83" s="0" t="s">
        <v>1035</v>
      </c>
      <c r="F83" s="0" t="s">
        <v>851</v>
      </c>
      <c r="G83" s="0" t="s">
        <v>1036</v>
      </c>
    </row>
    <row customHeight="1" ht="11.25">
      <c r="A84" s="67" t="s">
        <v>15</v>
      </c>
      <c r="B84" s="67" t="s">
        <v>1014</v>
      </c>
      <c r="C84" s="67" t="s">
        <v>1015</v>
      </c>
      <c r="D84" s="67" t="s">
        <v>1037</v>
      </c>
      <c r="E84" s="0" t="s">
        <v>1038</v>
      </c>
      <c r="F84" s="0" t="s">
        <v>851</v>
      </c>
      <c r="G84" s="0" t="s">
        <v>1039</v>
      </c>
    </row>
    <row customHeight="1" ht="11.25">
      <c r="A85" s="67" t="s">
        <v>15</v>
      </c>
      <c r="B85" s="67" t="s">
        <v>1014</v>
      </c>
      <c r="C85" s="67" t="s">
        <v>1015</v>
      </c>
      <c r="D85" s="67" t="s">
        <v>1014</v>
      </c>
      <c r="E85" s="0" t="s">
        <v>1015</v>
      </c>
      <c r="F85" s="0" t="s">
        <v>561</v>
      </c>
      <c r="G85" s="0" t="s">
        <v>1040</v>
      </c>
    </row>
    <row customHeight="1" ht="11.25">
      <c r="A86" s="67" t="s">
        <v>15</v>
      </c>
      <c r="B86" s="67" t="s">
        <v>1014</v>
      </c>
      <c r="C86" s="67" t="s">
        <v>1015</v>
      </c>
      <c r="D86" s="67" t="s">
        <v>1041</v>
      </c>
      <c r="E86" s="0" t="s">
        <v>1042</v>
      </c>
      <c r="F86" s="0" t="s">
        <v>851</v>
      </c>
      <c r="G86" s="0" t="s">
        <v>1043</v>
      </c>
    </row>
    <row customHeight="1" ht="11.25">
      <c r="A87" s="67" t="s">
        <v>15</v>
      </c>
      <c r="B87" s="67" t="s">
        <v>1014</v>
      </c>
      <c r="C87" s="67" t="s">
        <v>1015</v>
      </c>
      <c r="D87" s="67" t="s">
        <v>1044</v>
      </c>
      <c r="E87" s="0" t="s">
        <v>1045</v>
      </c>
      <c r="F87" s="0" t="s">
        <v>851</v>
      </c>
      <c r="G87" s="0" t="s">
        <v>1046</v>
      </c>
    </row>
    <row customHeight="1" ht="11.25">
      <c r="A88" s="67" t="s">
        <v>15</v>
      </c>
      <c r="B88" s="67" t="s">
        <v>1014</v>
      </c>
      <c r="C88" s="67" t="s">
        <v>1015</v>
      </c>
      <c r="D88" s="67" t="s">
        <v>1047</v>
      </c>
      <c r="E88" s="0" t="s">
        <v>1048</v>
      </c>
      <c r="F88" s="0" t="s">
        <v>851</v>
      </c>
      <c r="G88" s="0" t="s">
        <v>1049</v>
      </c>
    </row>
    <row customHeight="1" ht="11.25">
      <c r="A89" s="67" t="s">
        <v>15</v>
      </c>
      <c r="B89" s="67" t="s">
        <v>1014</v>
      </c>
      <c r="C89" s="67" t="s">
        <v>1015</v>
      </c>
      <c r="D89" s="67" t="s">
        <v>1050</v>
      </c>
      <c r="E89" s="0" t="s">
        <v>1051</v>
      </c>
      <c r="F89" s="0" t="s">
        <v>851</v>
      </c>
      <c r="G89" s="0" t="s">
        <v>1052</v>
      </c>
    </row>
    <row customHeight="1" ht="11.25">
      <c r="A90" s="67" t="s">
        <v>15</v>
      </c>
      <c r="B90" s="67" t="s">
        <v>1014</v>
      </c>
      <c r="C90" s="67" t="s">
        <v>1015</v>
      </c>
      <c r="D90" s="67" t="s">
        <v>1053</v>
      </c>
      <c r="E90" s="0" t="s">
        <v>1054</v>
      </c>
      <c r="F90" s="0" t="s">
        <v>848</v>
      </c>
      <c r="G90" s="0" t="s">
        <v>1055</v>
      </c>
    </row>
    <row customHeight="1" ht="11.25">
      <c r="A91" s="67" t="s">
        <v>15</v>
      </c>
      <c r="B91" s="67" t="s">
        <v>1056</v>
      </c>
      <c r="C91" s="67" t="s">
        <v>1057</v>
      </c>
      <c r="D91" s="67" t="s">
        <v>1056</v>
      </c>
      <c r="E91" s="0" t="s">
        <v>1057</v>
      </c>
      <c r="F91" s="0" t="s">
        <v>878</v>
      </c>
      <c r="G91" s="0" t="s">
        <v>1058</v>
      </c>
    </row>
    <row customHeight="1" ht="11.25">
      <c r="A92" s="67" t="s">
        <v>15</v>
      </c>
      <c r="B92" s="67" t="s">
        <v>1059</v>
      </c>
      <c r="C92" s="67" t="s">
        <v>1060</v>
      </c>
      <c r="D92" s="67" t="s">
        <v>1059</v>
      </c>
      <c r="E92" s="0" t="s">
        <v>1060</v>
      </c>
      <c r="F92" s="0" t="s">
        <v>878</v>
      </c>
      <c r="G92" s="0" t="s">
        <v>1061</v>
      </c>
    </row>
    <row customHeight="1" ht="11.25">
      <c r="A93" s="67" t="s">
        <v>15</v>
      </c>
      <c r="B93" s="67" t="s">
        <v>1062</v>
      </c>
      <c r="C93" s="67" t="s">
        <v>1063</v>
      </c>
      <c r="D93" s="67" t="s">
        <v>1064</v>
      </c>
      <c r="E93" s="0" t="s">
        <v>1065</v>
      </c>
      <c r="F93" s="0" t="s">
        <v>851</v>
      </c>
      <c r="G93" s="0" t="s">
        <v>1066</v>
      </c>
    </row>
    <row customHeight="1" ht="11.25">
      <c r="A94" s="67" t="s">
        <v>15</v>
      </c>
      <c r="B94" s="67" t="s">
        <v>1062</v>
      </c>
      <c r="C94" s="67" t="s">
        <v>1063</v>
      </c>
      <c r="D94" s="67" t="s">
        <v>1067</v>
      </c>
      <c r="E94" s="0" t="s">
        <v>1068</v>
      </c>
      <c r="F94" s="0" t="s">
        <v>851</v>
      </c>
      <c r="G94" s="0" t="s">
        <v>1069</v>
      </c>
    </row>
    <row customHeight="1" ht="11.25">
      <c r="A95" s="67" t="s">
        <v>15</v>
      </c>
      <c r="B95" s="67" t="s">
        <v>1062</v>
      </c>
      <c r="C95" s="67" t="s">
        <v>1063</v>
      </c>
      <c r="D95" s="67" t="s">
        <v>1070</v>
      </c>
      <c r="E95" s="0" t="s">
        <v>1071</v>
      </c>
      <c r="F95" s="0" t="s">
        <v>851</v>
      </c>
      <c r="G95" s="0" t="s">
        <v>1072</v>
      </c>
    </row>
    <row customHeight="1" ht="11.25">
      <c r="A96" s="67" t="s">
        <v>15</v>
      </c>
      <c r="B96" s="67" t="s">
        <v>1062</v>
      </c>
      <c r="C96" s="67" t="s">
        <v>1063</v>
      </c>
      <c r="D96" s="67" t="s">
        <v>1073</v>
      </c>
      <c r="E96" s="0" t="s">
        <v>1074</v>
      </c>
      <c r="F96" s="0" t="s">
        <v>851</v>
      </c>
      <c r="G96" s="0" t="s">
        <v>1075</v>
      </c>
    </row>
    <row customHeight="1" ht="11.25">
      <c r="A97" s="67" t="s">
        <v>15</v>
      </c>
      <c r="B97" s="67" t="s">
        <v>1062</v>
      </c>
      <c r="C97" s="67" t="s">
        <v>1063</v>
      </c>
      <c r="D97" s="67" t="s">
        <v>1076</v>
      </c>
      <c r="E97" s="0" t="s">
        <v>1077</v>
      </c>
      <c r="F97" s="0" t="s">
        <v>851</v>
      </c>
      <c r="G97" s="0" t="s">
        <v>1078</v>
      </c>
    </row>
    <row customHeight="1" ht="11.25">
      <c r="A98" s="67" t="s">
        <v>15</v>
      </c>
      <c r="B98" s="67" t="s">
        <v>1062</v>
      </c>
      <c r="C98" s="67" t="s">
        <v>1063</v>
      </c>
      <c r="D98" s="67" t="s">
        <v>1079</v>
      </c>
      <c r="E98" s="0" t="s">
        <v>1080</v>
      </c>
      <c r="F98" s="0" t="s">
        <v>851</v>
      </c>
      <c r="G98" s="0" t="s">
        <v>1081</v>
      </c>
    </row>
    <row customHeight="1" ht="11.25">
      <c r="A99" s="67" t="s">
        <v>15</v>
      </c>
      <c r="B99" s="67" t="s">
        <v>1062</v>
      </c>
      <c r="C99" s="67" t="s">
        <v>1063</v>
      </c>
      <c r="D99" s="67" t="s">
        <v>1082</v>
      </c>
      <c r="E99" s="0" t="s">
        <v>1083</v>
      </c>
      <c r="F99" s="0" t="s">
        <v>851</v>
      </c>
      <c r="G99" s="0" t="s">
        <v>1084</v>
      </c>
    </row>
    <row customHeight="1" ht="11.25">
      <c r="A100" s="67" t="s">
        <v>15</v>
      </c>
      <c r="B100" s="67" t="s">
        <v>1062</v>
      </c>
      <c r="C100" s="67" t="s">
        <v>1063</v>
      </c>
      <c r="D100" s="67" t="s">
        <v>1085</v>
      </c>
      <c r="E100" s="0" t="s">
        <v>1086</v>
      </c>
      <c r="F100" s="0" t="s">
        <v>851</v>
      </c>
      <c r="G100" s="0" t="s">
        <v>1087</v>
      </c>
    </row>
    <row customHeight="1" ht="11.25">
      <c r="A101" s="67" t="s">
        <v>15</v>
      </c>
      <c r="B101" s="67" t="s">
        <v>1062</v>
      </c>
      <c r="C101" s="67" t="s">
        <v>1063</v>
      </c>
      <c r="D101" s="67" t="s">
        <v>1088</v>
      </c>
      <c r="E101" s="0" t="s">
        <v>1089</v>
      </c>
      <c r="F101" s="0" t="s">
        <v>851</v>
      </c>
      <c r="G101" s="0" t="s">
        <v>1090</v>
      </c>
    </row>
    <row customHeight="1" ht="11.25">
      <c r="A102" s="67" t="s">
        <v>15</v>
      </c>
      <c r="B102" s="67" t="s">
        <v>1062</v>
      </c>
      <c r="C102" s="67" t="s">
        <v>1063</v>
      </c>
      <c r="D102" s="67" t="s">
        <v>1062</v>
      </c>
      <c r="E102" s="0" t="s">
        <v>1063</v>
      </c>
      <c r="F102" s="0" t="s">
        <v>561</v>
      </c>
      <c r="G102" s="0" t="s">
        <v>1091</v>
      </c>
    </row>
    <row customHeight="1" ht="11.25">
      <c r="A103" s="67" t="s">
        <v>15</v>
      </c>
      <c r="B103" s="67" t="s">
        <v>1062</v>
      </c>
      <c r="C103" s="67" t="s">
        <v>1063</v>
      </c>
      <c r="D103" s="67" t="s">
        <v>1092</v>
      </c>
      <c r="E103" s="0" t="s">
        <v>1093</v>
      </c>
      <c r="F103" s="0" t="s">
        <v>851</v>
      </c>
      <c r="G103" s="0" t="s">
        <v>1094</v>
      </c>
    </row>
    <row customHeight="1" ht="11.25">
      <c r="A104" s="67" t="s">
        <v>15</v>
      </c>
      <c r="B104" s="67" t="s">
        <v>1062</v>
      </c>
      <c r="C104" s="67" t="s">
        <v>1063</v>
      </c>
      <c r="D104" s="67" t="s">
        <v>1095</v>
      </c>
      <c r="E104" s="0" t="s">
        <v>1096</v>
      </c>
      <c r="F104" s="0" t="s">
        <v>851</v>
      </c>
      <c r="G104" s="0" t="s">
        <v>1097</v>
      </c>
    </row>
    <row customHeight="1" ht="11.25">
      <c r="A105" s="67" t="s">
        <v>15</v>
      </c>
      <c r="B105" s="67" t="s">
        <v>1062</v>
      </c>
      <c r="C105" s="67" t="s">
        <v>1063</v>
      </c>
      <c r="D105" s="67" t="s">
        <v>1098</v>
      </c>
      <c r="E105" s="0" t="s">
        <v>1099</v>
      </c>
      <c r="F105" s="0" t="s">
        <v>851</v>
      </c>
      <c r="G105" s="0" t="s">
        <v>1100</v>
      </c>
    </row>
    <row customHeight="1" ht="11.25">
      <c r="A106" s="67" t="s">
        <v>15</v>
      </c>
      <c r="B106" s="67" t="s">
        <v>1101</v>
      </c>
      <c r="C106" s="67" t="s">
        <v>1102</v>
      </c>
      <c r="D106" s="67" t="s">
        <v>1101</v>
      </c>
      <c r="E106" s="0" t="s">
        <v>1102</v>
      </c>
      <c r="F106" s="0" t="s">
        <v>878</v>
      </c>
      <c r="G106" s="0" t="s">
        <v>1103</v>
      </c>
    </row>
  </sheetData>
  <sheetProtection sort="0" autoFilter="0" insertRows="0" insertColumns="1" deleteRows="0" deleteColumns="0"/>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1D6CD7B-5475-F768-E5BB-0.D91F9D9C}" mc:Ignorable="x14ac xr xr2 xr3">
  <sheetPr>
    <tabColor rgb="FFFFCC99"/>
  </sheetPr>
  <dimension ref="A1:C3"/>
  <sheetViews>
    <sheetView topLeftCell="A1" showGridLines="0" workbookViewId="0">
      <selection activeCell="A1" sqref="A1"/>
    </sheetView>
  </sheetViews>
  <sheetFormatPr defaultColWidth="9.140625" customHeight="1" defaultRowHeight="11.25"/>
  <cols>
    <col min="1" max="3" style="595" width="9.140625"/>
  </cols>
  <sheetData>
    <row customHeight="1" ht="11.25">
      <c r="A1" s="595" t="s">
        <v>1104</v>
      </c>
      <c r="B1" s="595" t="s">
        <v>1105</v>
      </c>
      <c r="C1" s="595" t="s">
        <v>251</v>
      </c>
    </row>
    <row customHeight="1" ht="11.25">
      <c r="A2" s="595">
        <v>4189678</v>
      </c>
      <c r="B2" s="595" t="s">
        <v>1106</v>
      </c>
      <c r="C2" s="595" t="s">
        <v>1107</v>
      </c>
    </row>
    <row customHeight="1" ht="11.25">
      <c r="A3" s="595">
        <v>4190415</v>
      </c>
      <c r="B3" s="595" t="s">
        <v>1108</v>
      </c>
      <c r="C3" s="595" t="s">
        <v>1107</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07259AE-EB56-58CD-3124-0.B89DEFD2}" mc:Ignorable="x14ac xr xr2 xr3">
  <sheetPr>
    <tabColor rgb="FFCCCCFF"/>
  </sheetPr>
  <dimension ref="A1:W30"/>
  <sheetViews>
    <sheetView topLeftCell="A1" showGridLines="0" zoomScale="90" workbookViewId="0">
      <selection activeCell="I21" sqref="I21"/>
    </sheetView>
  </sheetViews>
  <sheetFormatPr defaultColWidth="9.140625" customHeight="1" defaultRowHeight="11.25"/>
  <cols>
    <col min="1" max="2" style="658" width="9.140625" hidden="1"/>
    <col min="3" max="3" style="658" width="3.7109375" customWidth="1"/>
    <col min="4" max="4" style="658" width="5.7109375" customWidth="1"/>
    <col min="5" max="6" style="658" width="35.7109375" customWidth="1"/>
    <col min="7" max="7" style="658" width="3.7109375" hidden="1" customWidth="1"/>
    <col min="8" max="8" style="658" width="5.7109375" customWidth="1"/>
    <col min="9" max="9" style="658" width="35.7109375" customWidth="1"/>
    <col min="10" max="10" style="609" width="7.421875" customWidth="1"/>
    <col min="11" max="11" style="609" width="6.28125" customWidth="1"/>
    <col min="12" max="12" style="609" width="13.8515625" customWidth="1"/>
    <col min="13" max="13" style="609" width="7.140625" customWidth="1"/>
    <col min="14" max="14" style="609" width="4.421875" customWidth="1"/>
    <col min="15" max="15" style="609" width="7.00390625" customWidth="1"/>
    <col min="16" max="16" style="609" width="7.140625" customWidth="1"/>
    <col min="17" max="17" style="609" width="10.140625" customWidth="1"/>
    <col min="18" max="18" style="609" width="13.421875" customWidth="1"/>
    <col min="19" max="19" style="609" width="7.140625" customWidth="1"/>
    <col min="20" max="20" style="609" width="2.28125" customWidth="1"/>
    <col min="21" max="21" style="609" width="1.421875" customWidth="1"/>
    <col min="22" max="22" style="658" width="9.140625"/>
    <col min="23" max="23" style="664" width="9.140625"/>
  </cols>
  <sheetData>
    <row s="664" customFormat="1" customHeight="1" ht="5.25" hidden="1">
      <c r="J1" s="541"/>
      <c r="K1" s="541"/>
      <c r="L1" s="541"/>
      <c r="M1" s="541"/>
      <c r="N1" s="732"/>
      <c r="O1" s="732"/>
      <c r="P1" s="732"/>
      <c r="Q1" s="732"/>
      <c r="R1" s="732"/>
      <c r="S1" s="732"/>
      <c r="T1" s="732"/>
      <c r="U1" s="541"/>
    </row>
    <row s="664" customFormat="1" customHeight="1" ht="5.25" hidden="1">
      <c r="J2" s="541"/>
      <c r="K2" s="541"/>
      <c r="L2" s="541"/>
      <c r="M2" s="541"/>
      <c r="N2" s="541"/>
      <c r="O2" s="541"/>
      <c r="P2" s="541"/>
      <c r="Q2" s="541"/>
      <c r="R2" s="541"/>
      <c r="S2" s="541"/>
      <c r="T2" s="541"/>
      <c r="U2" s="541"/>
    </row>
    <row s="664" customFormat="1" customHeight="1" ht="6">
      <c r="J3" s="541"/>
      <c r="K3" s="541"/>
      <c r="L3" s="541"/>
      <c r="M3" s="541"/>
      <c r="N3" s="541"/>
      <c r="O3" s="541"/>
      <c r="P3" s="541"/>
      <c r="Q3" s="541"/>
      <c r="R3" s="541"/>
      <c r="S3" s="541"/>
      <c r="T3" s="541"/>
      <c r="U3" s="541"/>
    </row>
    <row s="589" customFormat="1" customHeight="1" ht="22.5">
      <c r="A4" s="95"/>
      <c r="B4" s="87"/>
      <c r="C4" s="98"/>
      <c r="D4" s="735" t="s">
        <v>60</v>
      </c>
      <c r="E4" s="735"/>
      <c r="F4" s="735"/>
      <c r="G4" s="735"/>
      <c r="H4" s="735"/>
      <c r="I4" s="521"/>
      <c r="J4" s="542"/>
      <c r="K4" s="542"/>
      <c r="L4" s="542"/>
      <c r="M4" s="542"/>
      <c r="N4" s="542"/>
      <c r="O4" s="542"/>
      <c r="P4" s="543"/>
      <c r="Q4" s="542"/>
      <c r="R4" s="542"/>
      <c r="S4" s="542"/>
      <c r="T4" s="542"/>
      <c r="U4" s="542"/>
      <c r="W4" s="243"/>
    </row>
    <row customHeight="1" ht="6">
      <c r="N5" s="732"/>
      <c r="O5" s="732"/>
      <c r="P5" s="732"/>
      <c r="Q5" s="732"/>
      <c r="R5" s="732"/>
      <c r="S5" s="732"/>
      <c r="T5" s="732"/>
      <c r="U5" s="544"/>
    </row>
    <row customHeight="1" ht="24.75">
      <c r="D6" s="736" t="s">
        <v>61</v>
      </c>
      <c r="E6" s="728" t="s">
        <v>62</v>
      </c>
      <c r="F6" s="728" t="s">
        <v>63</v>
      </c>
      <c r="G6" s="730" t="s">
        <v>64</v>
      </c>
      <c r="H6" s="728" t="s">
        <v>61</v>
      </c>
      <c r="I6" s="728" t="s">
        <v>65</v>
      </c>
      <c r="J6" s="727"/>
      <c r="K6" s="727"/>
      <c r="L6" s="727"/>
      <c r="M6" s="727"/>
      <c r="N6" s="726"/>
      <c r="O6" s="726"/>
      <c r="P6" s="726"/>
      <c r="Q6" s="726"/>
      <c r="R6" s="726"/>
      <c r="S6" s="726"/>
      <c r="T6" s="726"/>
      <c r="U6" s="722"/>
    </row>
    <row customHeight="1" ht="11.25">
      <c r="D7" s="737"/>
      <c r="E7" s="728"/>
      <c r="F7" s="728"/>
      <c r="G7" s="730"/>
      <c r="H7" s="728"/>
      <c r="I7" s="728"/>
      <c r="J7" s="545"/>
      <c r="K7" s="545"/>
      <c r="L7" s="545"/>
      <c r="M7" s="545"/>
      <c r="N7" s="545"/>
      <c r="O7" s="545"/>
      <c r="P7" s="545"/>
      <c r="Q7" s="545"/>
      <c r="R7" s="545"/>
      <c r="S7" s="545"/>
      <c r="T7" s="545"/>
      <c r="U7" s="722"/>
    </row>
    <row customHeight="1" ht="11.25" hidden="1">
      <c r="C8" s="152"/>
      <c r="D8" s="523" t="s">
        <v>66</v>
      </c>
      <c r="E8" s="523" t="s">
        <v>67</v>
      </c>
      <c r="F8" s="523" t="s">
        <v>68</v>
      </c>
      <c r="G8" s="724" t="s">
        <v>69</v>
      </c>
      <c r="H8" s="724"/>
      <c r="I8" s="725"/>
      <c r="J8" s="546"/>
      <c r="K8" s="546"/>
      <c r="L8" s="546"/>
      <c r="M8" s="546"/>
      <c r="N8" s="547"/>
      <c r="O8" s="547"/>
      <c r="P8" s="547"/>
      <c r="Q8" s="547"/>
      <c r="R8" s="547"/>
      <c r="S8" s="547"/>
      <c r="T8" s="547"/>
      <c r="U8" s="546"/>
    </row>
    <row customHeight="1" ht="18.75" hidden="1">
      <c r="C9" s="658" t="s">
        <v>70</v>
      </c>
      <c r="D9" s="733" t="s">
        <v>71</v>
      </c>
      <c r="E9" s="919"/>
      <c r="F9" s="729" t="str">
        <f>IF(ISERROR(INDEX(REESTR_VT_RANGE,MATCH(W9,OFFSET(REESTR_VT_RANGE,0,1),0))),"",INDEX(REESTR_VT_RANGE,MATCH(W9,OFFSET(REESTR_VT_RANGE,0,1),0)))</f>
        <v/>
      </c>
      <c r="G9" s="539" t="s">
        <v>70</v>
      </c>
      <c r="H9" s="516">
        <v>1</v>
      </c>
      <c r="I9" s="920"/>
      <c r="J9" s="548"/>
      <c r="K9" s="548"/>
      <c r="L9" s="548"/>
      <c r="M9" s="548"/>
      <c r="N9" s="549"/>
      <c r="O9" s="548"/>
      <c r="P9" s="548"/>
      <c r="Q9" s="548"/>
      <c r="R9" s="548"/>
      <c r="S9" s="548"/>
      <c r="T9" s="550"/>
      <c r="U9" s="549"/>
      <c r="V9" s="515"/>
      <c r="W9" s="241" t="s">
        <v>70</v>
      </c>
    </row>
    <row customHeight="1" ht="0.75" hidden="1">
      <c r="C10" s="658" t="s">
        <v>70</v>
      </c>
      <c r="D10" s="734"/>
      <c r="E10" s="919"/>
      <c r="F10" s="729"/>
      <c r="G10" s="539" t="s">
        <v>70</v>
      </c>
      <c r="H10" s="537"/>
      <c r="I10" s="538" t="s">
        <v>70</v>
      </c>
      <c r="J10" s="551"/>
      <c r="K10" s="551"/>
      <c r="L10" s="551"/>
      <c r="M10" s="551"/>
      <c r="N10" s="551"/>
      <c r="O10" s="551"/>
      <c r="P10" s="551"/>
      <c r="Q10" s="551"/>
      <c r="R10" s="551"/>
      <c r="S10" s="551"/>
      <c r="T10" s="551"/>
      <c r="U10" s="552"/>
      <c r="V10" s="515"/>
    </row>
    <row customHeight="1" ht="18.75">
      <c r="C11" s="221" t="s">
        <v>70</v>
      </c>
      <c r="D11" s="733" t="s">
        <v>66</v>
      </c>
      <c r="E11" s="754" t="s">
        <v>72</v>
      </c>
      <c r="F11" s="729" t="str">
        <f>IF(ISERROR(INDEX(REESTR_VT_RANGE,MATCH(W11,OFFSET(REESTR_VT_RANGE,0,1),0))),"",INDEX(REESTR_VT_RANGE,MATCH(W11,OFFSET(REESTR_VT_RANGE,0,1),0)))</f>
        <v>Тариф на захоронение твердых коммунальных отходов</v>
      </c>
      <c r="G11" s="540" t="s">
        <v>70</v>
      </c>
      <c r="H11" s="516">
        <v>1</v>
      </c>
      <c r="I11" s="920" t="s">
        <v>73</v>
      </c>
      <c r="J11" s="548"/>
      <c r="K11" s="548"/>
      <c r="L11" s="548"/>
      <c r="M11" s="548"/>
      <c r="N11" s="549"/>
      <c r="O11" s="548"/>
      <c r="P11" s="548"/>
      <c r="Q11" s="548"/>
      <c r="R11" s="548"/>
      <c r="S11" s="548"/>
      <c r="T11" s="550"/>
      <c r="U11" s="549"/>
      <c r="V11" s="515"/>
      <c r="W11" s="241" t="s">
        <v>74</v>
      </c>
    </row>
    <row customHeight="1" ht="11.25">
      <c r="A12" s="658"/>
      <c r="B12" s="658"/>
      <c r="C12" s="658" t="s">
        <v>70</v>
      </c>
      <c r="D12" s="733" t="s">
        <v>71</v>
      </c>
      <c r="E12" s="754"/>
      <c r="F12" s="729" t="str">
        <f>IF(ISERROR(INDEX(REESTR_VT_RANGE,MATCH(W12,OFFSET(REESTR_VT_RANGE,0,1),0))),"",INDEX(REESTR_VT_RANGE,MATCH(W12,OFFSET(REESTR_VT_RANGE,0,1),0)))</f>
        <v/>
      </c>
      <c r="G12" s="669" t="s">
        <v>70</v>
      </c>
      <c r="H12" s="516" t="s">
        <v>67</v>
      </c>
      <c r="I12" s="764" t="s">
        <v>75</v>
      </c>
      <c r="J12" s="548"/>
      <c r="K12" s="548"/>
      <c r="L12" s="548"/>
      <c r="M12" s="548"/>
      <c r="N12" s="549"/>
      <c r="O12" s="548"/>
      <c r="P12" s="548"/>
      <c r="Q12" s="548"/>
      <c r="R12" s="548"/>
      <c r="S12" s="548"/>
      <c r="T12" s="550"/>
      <c r="U12" s="549"/>
      <c r="V12" s="658"/>
      <c r="W12" s="664" t="s">
        <v>70</v>
      </c>
    </row>
    <row customHeight="1" ht="0.75" hidden="1">
      <c r="C13" s="658" t="s">
        <v>70</v>
      </c>
      <c r="D13" s="734"/>
      <c r="E13" s="919"/>
      <c r="F13" s="729"/>
      <c r="G13" s="540" t="s">
        <v>70</v>
      </c>
      <c r="H13" s="553"/>
      <c r="I13" s="347" t="s">
        <v>70</v>
      </c>
      <c r="J13" s="551"/>
      <c r="K13" s="551"/>
      <c r="L13" s="551"/>
      <c r="M13" s="551"/>
      <c r="N13" s="551"/>
      <c r="O13" s="551"/>
      <c r="P13" s="551"/>
      <c r="Q13" s="551"/>
      <c r="R13" s="551"/>
      <c r="S13" s="551"/>
      <c r="T13" s="551"/>
      <c r="U13" s="552"/>
      <c r="V13" s="515"/>
    </row>
    <row customHeight="1" ht="0.75" hidden="1">
      <c r="C14" s="658" t="s">
        <v>70</v>
      </c>
      <c r="D14" s="294"/>
      <c r="E14" s="731" t="s">
        <v>70</v>
      </c>
      <c r="F14" s="731"/>
      <c r="G14" s="731" t="s">
        <v>70</v>
      </c>
      <c r="H14" s="731"/>
      <c r="I14" s="731"/>
      <c r="J14" s="551"/>
      <c r="K14" s="551"/>
      <c r="L14" s="551"/>
      <c r="M14" s="551"/>
      <c r="N14" s="551"/>
      <c r="O14" s="551"/>
      <c r="P14" s="551"/>
      <c r="Q14" s="551"/>
      <c r="R14" s="551"/>
      <c r="S14" s="551"/>
      <c r="T14" s="551"/>
      <c r="U14" s="551"/>
      <c r="V14" s="515"/>
      <c r="W14" s="241" t="s">
        <v>70</v>
      </c>
    </row>
    <row customHeight="1" ht="11.25">
      <c r="D15" s="358"/>
      <c r="E15" s="515"/>
      <c r="F15" s="515"/>
      <c r="G15" s="515"/>
      <c r="H15" s="515"/>
      <c r="I15" s="515"/>
    </row>
    <row r="30" customHeight="1" ht="11.25">
      <c r="D30" s="104"/>
      <c r="E30" s="104"/>
      <c r="F30" s="104"/>
      <c r="G30" s="104"/>
      <c r="H30" s="104"/>
      <c r="I30" s="104"/>
      <c r="W30" s="104"/>
    </row>
  </sheetData>
  <sheetProtection formatColumns="0" formatRows="0" autoFilter="0" sort="0" insertRows="0" insertColumns="1" deleteRows="0" deleteColumns="0"/>
  <mergeCells count="20">
    <mergeCell ref="E14:I14"/>
    <mergeCell ref="N1:T1"/>
    <mergeCell ref="D11:D13"/>
    <mergeCell ref="E11:E13"/>
    <mergeCell ref="F11:F13"/>
    <mergeCell ref="F6:F7"/>
    <mergeCell ref="D4:H4"/>
    <mergeCell ref="N5:T5"/>
    <mergeCell ref="D9:D10"/>
    <mergeCell ref="D6:D7"/>
    <mergeCell ref="U6:U7"/>
    <mergeCell ref="E9:E10"/>
    <mergeCell ref="G8:I8"/>
    <mergeCell ref="N6:T6"/>
    <mergeCell ref="J6:M6"/>
    <mergeCell ref="I6:I7"/>
    <mergeCell ref="H6:H7"/>
    <mergeCell ref="E6:E7"/>
    <mergeCell ref="F9:F10"/>
    <mergeCell ref="G6:G7"/>
  </mergeCells>
  <dataValidations count="2">
    <dataValidation type="list" allowBlank="1" showInputMessage="1" showErrorMessage="1" errorTitle="Ошибка" error="Выберите значение из списка" prompt="Выберите значение из списка" sqref="E9:E13">
      <formula1>REESTR_VED_RANGE</formula1>
    </dataValidation>
    <dataValidation type="textLength" operator="lessThanOrEqual" allowBlank="1" showInputMessage="1" showErrorMessage="1" errorTitle="Ошибка" error="Допускается ввод не более 900 символов!" sqref="I9 I11:I12">
      <formula1>900</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A17C3EF-3138-5107-0396-0.3810630B}" mc:Ignorable="x14ac xr xr2 xr3">
  <sheetPr>
    <tabColor rgb="FFCCCCFF"/>
  </sheetPr>
  <dimension ref="A1:AP58"/>
  <sheetViews>
    <sheetView topLeftCell="A1" showGridLines="0" zoomScale="90" workbookViewId="0">
      <selection activeCell="AI17" sqref="AI17:AI18"/>
    </sheetView>
  </sheetViews>
  <sheetFormatPr defaultColWidth="9.140625" customHeight="1" defaultRowHeight="11.25"/>
  <cols>
    <col min="1" max="2" style="658" width="9.140625" hidden="1"/>
    <col min="3" max="4" style="658" width="3.7109375" customWidth="1"/>
    <col min="5" max="6" style="658" width="16.00390625" customWidth="1"/>
    <col min="7" max="7" style="658" width="3.7109375" customWidth="1"/>
    <col min="8" max="8" style="658" width="13.140625" customWidth="1"/>
    <col min="9" max="9" style="658" width="0.28125" customWidth="1"/>
    <col min="10" max="10" style="658" width="10.140625" customWidth="1"/>
    <col min="11" max="11" style="658" width="13.421875" customWidth="1"/>
    <col min="12" max="12" style="658" width="3.7109375" hidden="1" customWidth="1"/>
    <col min="13" max="13" style="658" width="3.7109375" customWidth="1"/>
    <col min="14" max="14" style="658" width="19.7109375" customWidth="1"/>
    <col min="15" max="15" style="658" width="0.28125" customWidth="1"/>
    <col min="16" max="16" style="658" width="11.7109375" customWidth="1"/>
    <col min="17" max="17" style="658" width="13.421875" customWidth="1"/>
    <col min="18" max="18" style="658" width="3.7109375" hidden="1" customWidth="1"/>
    <col min="19" max="19" style="658" width="3.7109375" customWidth="1"/>
    <col min="20" max="20" style="658" width="25.7109375" customWidth="1"/>
    <col min="21" max="21" style="658" width="3.7109375" hidden="1" customWidth="1"/>
    <col min="22" max="22" style="658" width="3.7109375" customWidth="1"/>
    <col min="23" max="23" style="658" width="25.7109375" customWidth="1"/>
    <col min="24" max="24" style="658" width="3.7109375" hidden="1" customWidth="1"/>
    <col min="25" max="25" style="658" width="3.7109375" customWidth="1"/>
    <col min="26" max="26" style="658" width="25.7109375" customWidth="1"/>
    <col min="27" max="27" style="658" width="11.7109375" customWidth="1"/>
    <col min="28" max="28" style="658" width="0.28125" customWidth="1"/>
    <col min="29" max="29" style="658" width="10.140625" customWidth="1"/>
    <col min="30" max="30" style="658" width="13.421875" customWidth="1"/>
    <col min="31" max="31" style="658" width="3.7109375" hidden="1" customWidth="1"/>
    <col min="32" max="32" style="658" width="3.7109375" customWidth="1"/>
    <col min="33" max="33" style="658" width="16.421875" customWidth="1"/>
    <col min="34" max="34" style="658" width="0.28125" customWidth="1"/>
    <col min="35" max="35" style="658" width="10.140625" customWidth="1"/>
    <col min="36" max="36" style="658" width="13.421875" customWidth="1"/>
    <col min="37" max="37" style="658" width="3.7109375" hidden="1" customWidth="1"/>
    <col min="38" max="38" style="658" width="3.7109375" customWidth="1"/>
    <col min="39" max="39" style="658" width="8.7109375" customWidth="1"/>
    <col min="40" max="40" style="658" width="21.7109375" customWidth="1"/>
    <col min="41" max="41" style="658" width="9.140625"/>
    <col min="42" max="42" style="154" width="9.140625"/>
  </cols>
  <sheetData>
    <row s="664" customFormat="1" customHeight="1" ht="5.25" hidden="1"/>
    <row s="326" customFormat="1" customHeight="1" ht="5.25" hidden="1">
      <c r="J2" s="326" t="s">
        <v>76</v>
      </c>
      <c r="K2" s="326" t="s">
        <v>77</v>
      </c>
      <c r="P2" s="326" t="s">
        <v>78</v>
      </c>
      <c r="Q2" s="326" t="s">
        <v>77</v>
      </c>
      <c r="W2" s="326" t="s">
        <v>79</v>
      </c>
      <c r="Z2" s="326" t="s">
        <v>80</v>
      </c>
      <c r="AC2" s="326" t="s">
        <v>76</v>
      </c>
      <c r="AD2" s="326" t="s">
        <v>77</v>
      </c>
      <c r="AI2" s="326" t="s">
        <v>76</v>
      </c>
      <c r="AJ2" s="326" t="s">
        <v>77</v>
      </c>
    </row>
    <row s="661" customFormat="1" customHeight="1" ht="6">
      <c r="AP3" s="292"/>
    </row>
    <row s="589" customFormat="1" customHeight="1" ht="26.25">
      <c r="A4" s="95"/>
      <c r="B4" s="87"/>
      <c r="C4" s="98"/>
      <c r="D4" s="735" t="s">
        <v>81</v>
      </c>
      <c r="E4" s="735"/>
      <c r="F4" s="735"/>
      <c r="G4" s="735"/>
      <c r="H4" s="735"/>
      <c r="I4" s="262"/>
      <c r="R4" s="188"/>
      <c r="AP4" s="236"/>
    </row>
    <row s="661" customFormat="1" customHeight="1" ht="6">
      <c r="AP5" s="292"/>
    </row>
    <row customHeight="1" ht="31.5">
      <c r="D6" s="728" t="s">
        <v>61</v>
      </c>
      <c r="E6" s="728" t="s">
        <v>62</v>
      </c>
      <c r="F6" s="728" t="s">
        <v>63</v>
      </c>
      <c r="G6" s="728" t="s">
        <v>61</v>
      </c>
      <c r="H6" s="728" t="s">
        <v>65</v>
      </c>
      <c r="I6" s="264"/>
      <c r="J6" s="751" t="s">
        <v>82</v>
      </c>
      <c r="K6" s="751"/>
      <c r="L6" s="751"/>
      <c r="M6" s="751"/>
      <c r="N6" s="751"/>
      <c r="O6" s="270"/>
      <c r="P6" s="747" t="s">
        <v>83</v>
      </c>
      <c r="Q6" s="748"/>
      <c r="R6" s="748"/>
      <c r="S6" s="748"/>
      <c r="T6" s="748"/>
      <c r="U6" s="748"/>
      <c r="V6" s="748"/>
      <c r="W6" s="748"/>
      <c r="X6" s="748"/>
      <c r="Y6" s="748"/>
      <c r="Z6" s="748"/>
      <c r="AA6" s="749"/>
      <c r="AB6" s="272"/>
      <c r="AC6" s="746" t="s">
        <v>84</v>
      </c>
      <c r="AD6" s="746"/>
      <c r="AE6" s="746"/>
      <c r="AF6" s="746"/>
      <c r="AG6" s="746"/>
      <c r="AH6" s="751"/>
      <c r="AI6" s="728" t="s">
        <v>85</v>
      </c>
      <c r="AJ6" s="728"/>
      <c r="AK6" s="728"/>
      <c r="AL6" s="728"/>
      <c r="AM6" s="738"/>
      <c r="AN6" s="728" t="s">
        <v>86</v>
      </c>
      <c r="AO6" s="216"/>
    </row>
    <row customHeight="1" ht="22.5">
      <c r="D7" s="728"/>
      <c r="E7" s="728"/>
      <c r="F7" s="728"/>
      <c r="G7" s="728"/>
      <c r="H7" s="738"/>
      <c r="I7" s="265"/>
      <c r="J7" s="728" t="s">
        <v>87</v>
      </c>
      <c r="K7" s="738"/>
      <c r="L7" s="730" t="s">
        <v>64</v>
      </c>
      <c r="M7" s="728" t="s">
        <v>61</v>
      </c>
      <c r="N7" s="728" t="s">
        <v>88</v>
      </c>
      <c r="O7" s="264"/>
      <c r="P7" s="728" t="s">
        <v>87</v>
      </c>
      <c r="Q7" s="738"/>
      <c r="R7" s="730" t="s">
        <v>64</v>
      </c>
      <c r="S7" s="728" t="s">
        <v>61</v>
      </c>
      <c r="T7" s="728" t="s">
        <v>88</v>
      </c>
      <c r="U7" s="730" t="s">
        <v>64</v>
      </c>
      <c r="V7" s="728" t="s">
        <v>61</v>
      </c>
      <c r="W7" s="728" t="s">
        <v>89</v>
      </c>
      <c r="X7" s="730" t="s">
        <v>64</v>
      </c>
      <c r="Y7" s="728" t="s">
        <v>61</v>
      </c>
      <c r="Z7" s="728" t="s">
        <v>90</v>
      </c>
      <c r="AA7" s="728" t="s">
        <v>91</v>
      </c>
      <c r="AB7" s="264"/>
      <c r="AC7" s="728" t="s">
        <v>87</v>
      </c>
      <c r="AD7" s="738"/>
      <c r="AE7" s="730" t="s">
        <v>64</v>
      </c>
      <c r="AF7" s="728" t="s">
        <v>61</v>
      </c>
      <c r="AG7" s="728" t="s">
        <v>92</v>
      </c>
      <c r="AH7" s="264"/>
      <c r="AI7" s="728" t="s">
        <v>87</v>
      </c>
      <c r="AJ7" s="738"/>
      <c r="AK7" s="730" t="s">
        <v>64</v>
      </c>
      <c r="AL7" s="728" t="s">
        <v>61</v>
      </c>
      <c r="AM7" s="738" t="s">
        <v>92</v>
      </c>
      <c r="AN7" s="728"/>
      <c r="AO7" s="216"/>
    </row>
    <row customHeight="1" ht="27.75">
      <c r="D8" s="728"/>
      <c r="E8" s="728"/>
      <c r="F8" s="728"/>
      <c r="G8" s="728"/>
      <c r="H8" s="738"/>
      <c r="I8" s="265"/>
      <c r="J8" s="255" t="s">
        <v>93</v>
      </c>
      <c r="K8" s="351" t="s">
        <v>94</v>
      </c>
      <c r="L8" s="730"/>
      <c r="M8" s="728"/>
      <c r="N8" s="728"/>
      <c r="O8" s="264"/>
      <c r="P8" s="281" t="s">
        <v>93</v>
      </c>
      <c r="Q8" s="351" t="s">
        <v>94</v>
      </c>
      <c r="R8" s="730"/>
      <c r="S8" s="728"/>
      <c r="T8" s="728"/>
      <c r="U8" s="730"/>
      <c r="V8" s="728"/>
      <c r="W8" s="728"/>
      <c r="X8" s="730"/>
      <c r="Y8" s="728"/>
      <c r="Z8" s="728"/>
      <c r="AA8" s="728"/>
      <c r="AB8" s="264"/>
      <c r="AC8" s="255" t="s">
        <v>93</v>
      </c>
      <c r="AD8" s="351" t="s">
        <v>94</v>
      </c>
      <c r="AE8" s="730"/>
      <c r="AF8" s="728"/>
      <c r="AG8" s="728"/>
      <c r="AH8" s="264"/>
      <c r="AI8" s="255" t="s">
        <v>93</v>
      </c>
      <c r="AJ8" s="351" t="s">
        <v>94</v>
      </c>
      <c r="AK8" s="730"/>
      <c r="AL8" s="728"/>
      <c r="AM8" s="738"/>
      <c r="AN8" s="728"/>
      <c r="AO8" s="216"/>
    </row>
    <row customHeight="1" ht="11.25" hidden="1">
      <c r="D9" s="119" t="s">
        <v>66</v>
      </c>
      <c r="E9" s="119" t="s">
        <v>67</v>
      </c>
      <c r="F9" s="119" t="s">
        <v>68</v>
      </c>
      <c r="G9" s="724" t="s">
        <v>69</v>
      </c>
      <c r="H9" s="724"/>
      <c r="I9" s="119"/>
      <c r="J9" s="261" t="s">
        <v>95</v>
      </c>
      <c r="K9" s="261" t="s">
        <v>96</v>
      </c>
      <c r="L9" s="750" t="s">
        <v>97</v>
      </c>
      <c r="M9" s="750"/>
      <c r="N9" s="750"/>
      <c r="O9" s="119"/>
      <c r="P9" s="203" t="s">
        <v>98</v>
      </c>
      <c r="Q9" s="256" t="s">
        <v>99</v>
      </c>
      <c r="R9" s="724" t="s">
        <v>100</v>
      </c>
      <c r="S9" s="724"/>
      <c r="T9" s="724"/>
      <c r="U9" s="724" t="s">
        <v>101</v>
      </c>
      <c r="V9" s="724"/>
      <c r="W9" s="724"/>
      <c r="X9" s="724" t="s">
        <v>102</v>
      </c>
      <c r="Y9" s="724"/>
      <c r="Z9" s="724"/>
      <c r="AA9" s="203" t="s">
        <v>103</v>
      </c>
      <c r="AB9" s="119"/>
      <c r="AC9" s="203" t="s">
        <v>104</v>
      </c>
      <c r="AD9" s="256" t="s">
        <v>105</v>
      </c>
      <c r="AE9" s="724" t="s">
        <v>106</v>
      </c>
      <c r="AF9" s="724"/>
      <c r="AG9" s="724"/>
      <c r="AH9" s="119"/>
      <c r="AI9" s="203" t="s">
        <v>107</v>
      </c>
      <c r="AJ9" s="256" t="s">
        <v>108</v>
      </c>
      <c r="AK9" s="724" t="s">
        <v>109</v>
      </c>
      <c r="AL9" s="724"/>
      <c r="AM9" s="724"/>
      <c r="AN9" s="261" t="s">
        <v>110</v>
      </c>
      <c r="AO9" s="114"/>
    </row>
    <row customHeight="1" ht="18.75">
      <c r="D10" s="752" t="s">
        <v>66</v>
      </c>
      <c r="E10" s="754" t="str">
        <f>IF(ISERROR(INDEX(activity,MATCH(D10,List01_N_activity,0))),"",INDEX(activity,MATCH(D10,List01_N_activity,0)))</f>
        <v>Захоронение твердых коммунальных отходов</v>
      </c>
      <c r="F10" s="729" t="str">
        <f>IF(ISERROR(INDEX(activity,MATCH(D10,List01_N_activity,0))),"",OFFSET(INDEX(activity,MATCH(D10,List01_N_activity,0)),,1))</f>
        <v>Тариф на захоронение твердых коммунальных отходов</v>
      </c>
      <c r="G10" s="757">
        <v>1</v>
      </c>
      <c r="H10" s="764" t="s">
        <v>73</v>
      </c>
      <c r="I10" s="266"/>
      <c r="J10" s="921" t="s">
        <v>17</v>
      </c>
      <c r="K10" s="921" t="s">
        <v>17</v>
      </c>
      <c r="L10" s="231" t="s">
        <v>70</v>
      </c>
      <c r="M10" s="739" t="s">
        <v>66</v>
      </c>
      <c r="N10" s="922" t="s">
        <v>70</v>
      </c>
      <c r="O10" s="268"/>
      <c r="P10" s="923" t="s">
        <v>17</v>
      </c>
      <c r="Q10" s="923" t="s">
        <v>17</v>
      </c>
      <c r="R10" s="233" t="s">
        <v>70</v>
      </c>
      <c r="S10" s="739" t="s">
        <v>66</v>
      </c>
      <c r="T10" s="924" t="s">
        <v>111</v>
      </c>
      <c r="U10" s="228" t="s">
        <v>70</v>
      </c>
      <c r="V10" s="765" t="s">
        <v>66</v>
      </c>
      <c r="W10" s="925" t="s">
        <v>112</v>
      </c>
      <c r="X10" s="231" t="s">
        <v>70</v>
      </c>
      <c r="Y10" s="739" t="s">
        <v>66</v>
      </c>
      <c r="Z10" s="926" t="s">
        <v>112</v>
      </c>
      <c r="AA10" s="770" t="s">
        <v>113</v>
      </c>
      <c r="AB10" s="271"/>
      <c r="AC10" s="921" t="s">
        <v>17</v>
      </c>
      <c r="AD10" s="921" t="s">
        <v>17</v>
      </c>
      <c r="AE10" s="231" t="s">
        <v>70</v>
      </c>
      <c r="AF10" s="739" t="s">
        <v>66</v>
      </c>
      <c r="AG10" s="927" t="s">
        <v>70</v>
      </c>
      <c r="AH10" s="276"/>
      <c r="AI10" s="921" t="s">
        <v>17</v>
      </c>
      <c r="AJ10" s="921" t="s">
        <v>17</v>
      </c>
      <c r="AK10" s="211" t="s">
        <v>70</v>
      </c>
      <c r="AL10" s="210" t="s">
        <v>66</v>
      </c>
      <c r="AM10" s="928" t="s">
        <v>70</v>
      </c>
      <c r="AN10" s="556"/>
      <c r="AO10" s="216"/>
      <c r="AP10" s="184" t="s">
        <v>114</v>
      </c>
    </row>
    <row customHeight="1" ht="47.25">
      <c r="D11" s="752"/>
      <c r="E11" s="754"/>
      <c r="F11" s="729"/>
      <c r="G11" s="757"/>
      <c r="H11" s="754"/>
      <c r="I11" s="263"/>
      <c r="J11" s="929"/>
      <c r="K11" s="929" t="s">
        <v>17</v>
      </c>
      <c r="L11" s="232" t="s">
        <v>70</v>
      </c>
      <c r="M11" s="739"/>
      <c r="N11" s="922" t="s">
        <v>70</v>
      </c>
      <c r="O11" s="268"/>
      <c r="P11" s="930"/>
      <c r="Q11" s="930" t="s">
        <v>17</v>
      </c>
      <c r="R11" s="234" t="s">
        <v>70</v>
      </c>
      <c r="S11" s="739"/>
      <c r="T11" s="924"/>
      <c r="U11" s="229" t="s">
        <v>70</v>
      </c>
      <c r="V11" s="765"/>
      <c r="W11" s="925"/>
      <c r="X11" s="232" t="s">
        <v>70</v>
      </c>
      <c r="Y11" s="739"/>
      <c r="Z11" s="926" t="s">
        <v>70</v>
      </c>
      <c r="AA11" s="770" t="s">
        <v>70</v>
      </c>
      <c r="AB11" s="271"/>
      <c r="AC11" s="929"/>
      <c r="AD11" s="929" t="s">
        <v>17</v>
      </c>
      <c r="AE11" s="232" t="s">
        <v>70</v>
      </c>
      <c r="AF11" s="739"/>
      <c r="AG11" s="931" t="s">
        <v>70</v>
      </c>
      <c r="AH11" s="323"/>
      <c r="AI11" s="932"/>
      <c r="AJ11" s="932" t="s">
        <v>17</v>
      </c>
      <c r="AK11" s="299" t="s">
        <v>70</v>
      </c>
      <c r="AL11" s="215"/>
      <c r="AM11" s="744" t="s">
        <v>70</v>
      </c>
      <c r="AN11" s="745"/>
      <c r="AO11" s="216"/>
      <c r="AP11" s="184" t="s">
        <v>115</v>
      </c>
    </row>
    <row customHeight="1" ht="0.75" hidden="1">
      <c r="D12" s="752"/>
      <c r="E12" s="754"/>
      <c r="F12" s="729"/>
      <c r="G12" s="757"/>
      <c r="H12" s="754"/>
      <c r="I12" s="263"/>
      <c r="J12" s="929"/>
      <c r="K12" s="929" t="s">
        <v>17</v>
      </c>
      <c r="L12" s="232" t="s">
        <v>70</v>
      </c>
      <c r="M12" s="739"/>
      <c r="N12" s="922" t="s">
        <v>70</v>
      </c>
      <c r="O12" s="268"/>
      <c r="P12" s="930"/>
      <c r="Q12" s="930" t="s">
        <v>17</v>
      </c>
      <c r="R12" s="234" t="s">
        <v>70</v>
      </c>
      <c r="S12" s="739"/>
      <c r="T12" s="924"/>
      <c r="U12" s="229" t="s">
        <v>70</v>
      </c>
      <c r="V12" s="765"/>
      <c r="W12" s="925"/>
      <c r="X12" s="232" t="s">
        <v>70</v>
      </c>
      <c r="Y12" s="739"/>
      <c r="Z12" s="926" t="s">
        <v>70</v>
      </c>
      <c r="AA12" s="770" t="s">
        <v>70</v>
      </c>
      <c r="AB12" s="271"/>
      <c r="AC12" s="932"/>
      <c r="AD12" s="932" t="s">
        <v>17</v>
      </c>
      <c r="AE12" s="214" t="s">
        <v>70</v>
      </c>
      <c r="AF12" s="215"/>
      <c r="AG12" s="744" t="s">
        <v>70</v>
      </c>
      <c r="AH12" s="744"/>
      <c r="AI12" s="744"/>
      <c r="AJ12" s="744"/>
      <c r="AK12" s="744" t="s">
        <v>70</v>
      </c>
      <c r="AL12" s="744"/>
      <c r="AM12" s="744"/>
      <c r="AN12" s="745"/>
      <c r="AO12" s="216"/>
      <c r="AP12" s="184" t="s">
        <v>115</v>
      </c>
    </row>
    <row customHeight="1" ht="0.75" hidden="1">
      <c r="D13" s="752"/>
      <c r="E13" s="754"/>
      <c r="F13" s="729"/>
      <c r="G13" s="757"/>
      <c r="H13" s="754"/>
      <c r="I13" s="263"/>
      <c r="J13" s="929"/>
      <c r="K13" s="929" t="s">
        <v>17</v>
      </c>
      <c r="L13" s="232" t="s">
        <v>70</v>
      </c>
      <c r="M13" s="739"/>
      <c r="N13" s="922" t="s">
        <v>70</v>
      </c>
      <c r="O13" s="268"/>
      <c r="P13" s="930"/>
      <c r="Q13" s="930" t="s">
        <v>17</v>
      </c>
      <c r="R13" s="234" t="s">
        <v>70</v>
      </c>
      <c r="S13" s="739"/>
      <c r="T13" s="924"/>
      <c r="U13" s="229" t="s">
        <v>70</v>
      </c>
      <c r="V13" s="765"/>
      <c r="W13" s="925"/>
      <c r="X13" s="218" t="s">
        <v>70</v>
      </c>
      <c r="Y13" s="215"/>
      <c r="Z13" s="744" t="s">
        <v>70</v>
      </c>
      <c r="AA13" s="744"/>
      <c r="AB13" s="273"/>
      <c r="AC13" s="223"/>
      <c r="AD13" s="223"/>
      <c r="AE13" s="223" t="s">
        <v>70</v>
      </c>
      <c r="AF13" s="223"/>
      <c r="AG13" s="223"/>
      <c r="AH13" s="223"/>
      <c r="AI13" s="223"/>
      <c r="AJ13" s="223"/>
      <c r="AK13" s="223" t="s">
        <v>70</v>
      </c>
      <c r="AL13" s="223"/>
      <c r="AM13" s="223"/>
      <c r="AN13" s="224"/>
      <c r="AO13" s="216"/>
      <c r="AP13" s="184" t="s">
        <v>115</v>
      </c>
    </row>
    <row customHeight="1" ht="0.75" hidden="1">
      <c r="D14" s="752"/>
      <c r="E14" s="754"/>
      <c r="F14" s="729"/>
      <c r="G14" s="757"/>
      <c r="H14" s="754"/>
      <c r="I14" s="263"/>
      <c r="J14" s="929"/>
      <c r="K14" s="929" t="s">
        <v>17</v>
      </c>
      <c r="L14" s="232" t="s">
        <v>70</v>
      </c>
      <c r="M14" s="739"/>
      <c r="N14" s="922" t="s">
        <v>70</v>
      </c>
      <c r="O14" s="268"/>
      <c r="P14" s="930"/>
      <c r="Q14" s="930" t="s">
        <v>17</v>
      </c>
      <c r="R14" s="234" t="s">
        <v>70</v>
      </c>
      <c r="S14" s="739"/>
      <c r="T14" s="924"/>
      <c r="U14" s="230" t="s">
        <v>70</v>
      </c>
      <c r="V14" s="215"/>
      <c r="W14" s="744" t="s">
        <v>70</v>
      </c>
      <c r="X14" s="744" t="s">
        <v>70</v>
      </c>
      <c r="Y14" s="744"/>
      <c r="Z14" s="744"/>
      <c r="AA14" s="744"/>
      <c r="AB14" s="257"/>
      <c r="AC14" s="223"/>
      <c r="AD14" s="223"/>
      <c r="AE14" s="223" t="s">
        <v>70</v>
      </c>
      <c r="AF14" s="223"/>
      <c r="AG14" s="223"/>
      <c r="AH14" s="223"/>
      <c r="AI14" s="223"/>
      <c r="AJ14" s="223"/>
      <c r="AK14" s="223" t="s">
        <v>70</v>
      </c>
      <c r="AL14" s="223"/>
      <c r="AM14" s="223"/>
      <c r="AN14" s="224"/>
      <c r="AO14" s="216"/>
      <c r="AP14" s="184" t="s">
        <v>115</v>
      </c>
    </row>
    <row customHeight="1" ht="0.75" hidden="1">
      <c r="D15" s="752"/>
      <c r="E15" s="754"/>
      <c r="F15" s="729"/>
      <c r="G15" s="757"/>
      <c r="H15" s="754"/>
      <c r="I15" s="263"/>
      <c r="J15" s="929"/>
      <c r="K15" s="929" t="s">
        <v>17</v>
      </c>
      <c r="L15" s="232" t="s">
        <v>70</v>
      </c>
      <c r="M15" s="739"/>
      <c r="N15" s="922" t="s">
        <v>70</v>
      </c>
      <c r="O15" s="269"/>
      <c r="P15" s="933"/>
      <c r="Q15" s="933" t="s">
        <v>17</v>
      </c>
      <c r="R15" s="218" t="s">
        <v>70</v>
      </c>
      <c r="S15" s="209"/>
      <c r="T15" s="744" t="s">
        <v>70</v>
      </c>
      <c r="U15" s="744" t="s">
        <v>70</v>
      </c>
      <c r="V15" s="744"/>
      <c r="W15" s="744"/>
      <c r="X15" s="744" t="s">
        <v>70</v>
      </c>
      <c r="Y15" s="744"/>
      <c r="Z15" s="744"/>
      <c r="AA15" s="744"/>
      <c r="AB15" s="744"/>
      <c r="AC15" s="744"/>
      <c r="AD15" s="744"/>
      <c r="AE15" s="744" t="s">
        <v>70</v>
      </c>
      <c r="AF15" s="744"/>
      <c r="AG15" s="744"/>
      <c r="AH15" s="744"/>
      <c r="AI15" s="744"/>
      <c r="AJ15" s="744"/>
      <c r="AK15" s="744" t="s">
        <v>70</v>
      </c>
      <c r="AL15" s="744"/>
      <c r="AM15" s="744"/>
      <c r="AN15" s="745"/>
      <c r="AO15" s="216"/>
      <c r="AP15" s="184" t="s">
        <v>115</v>
      </c>
    </row>
    <row customHeight="1" ht="0.75" hidden="1">
      <c r="D16" s="752"/>
      <c r="E16" s="754"/>
      <c r="F16" s="729"/>
      <c r="G16" s="758"/>
      <c r="H16" s="755"/>
      <c r="I16" s="263"/>
      <c r="J16" s="929"/>
      <c r="K16" s="929" t="s">
        <v>17</v>
      </c>
      <c r="L16" s="297" t="s">
        <v>70</v>
      </c>
      <c r="M16" s="213"/>
      <c r="N16" s="760" t="s">
        <v>70</v>
      </c>
      <c r="O16" s="760"/>
      <c r="P16" s="760"/>
      <c r="Q16" s="760"/>
      <c r="R16" s="760" t="s">
        <v>70</v>
      </c>
      <c r="S16" s="760"/>
      <c r="T16" s="760"/>
      <c r="U16" s="760" t="s">
        <v>70</v>
      </c>
      <c r="V16" s="760"/>
      <c r="W16" s="760"/>
      <c r="X16" s="760" t="s">
        <v>70</v>
      </c>
      <c r="Y16" s="760"/>
      <c r="Z16" s="760"/>
      <c r="AA16" s="760"/>
      <c r="AB16" s="760"/>
      <c r="AC16" s="760"/>
      <c r="AD16" s="760"/>
      <c r="AE16" s="760" t="s">
        <v>70</v>
      </c>
      <c r="AF16" s="760"/>
      <c r="AG16" s="760"/>
      <c r="AH16" s="760"/>
      <c r="AI16" s="760"/>
      <c r="AJ16" s="760"/>
      <c r="AK16" s="760" t="s">
        <v>70</v>
      </c>
      <c r="AL16" s="760"/>
      <c r="AM16" s="760"/>
      <c r="AN16" s="761"/>
      <c r="AO16" s="216"/>
      <c r="AP16" s="184" t="s">
        <v>115</v>
      </c>
    </row>
    <row s="658" customFormat="1" customHeight="1" ht="18.75">
      <c r="A17" s="658"/>
      <c r="B17" s="658"/>
      <c r="C17" s="658"/>
      <c r="D17" s="652"/>
      <c r="E17" s="653"/>
      <c r="F17" s="653"/>
      <c r="G17" s="757" t="s">
        <v>67</v>
      </c>
      <c r="H17" s="764" t="s">
        <v>75</v>
      </c>
      <c r="I17" s="277"/>
      <c r="J17" s="934" t="s">
        <v>17</v>
      </c>
      <c r="K17" s="934" t="s">
        <v>17</v>
      </c>
      <c r="L17" s="279" t="s">
        <v>70</v>
      </c>
      <c r="M17" s="739" t="s">
        <v>66</v>
      </c>
      <c r="N17" s="935" t="s">
        <v>70</v>
      </c>
      <c r="O17" s="268"/>
      <c r="P17" s="936" t="s">
        <v>17</v>
      </c>
      <c r="Q17" s="936" t="s">
        <v>17</v>
      </c>
      <c r="R17" s="307" t="s">
        <v>70</v>
      </c>
      <c r="S17" s="739" t="s">
        <v>66</v>
      </c>
      <c r="T17" s="937" t="s">
        <v>111</v>
      </c>
      <c r="U17" s="304" t="s">
        <v>70</v>
      </c>
      <c r="V17" s="765" t="s">
        <v>66</v>
      </c>
      <c r="W17" s="764" t="s">
        <v>112</v>
      </c>
      <c r="X17" s="334" t="s">
        <v>70</v>
      </c>
      <c r="Y17" s="739" t="s">
        <v>66</v>
      </c>
      <c r="Z17" s="937" t="s">
        <v>112</v>
      </c>
      <c r="AA17" s="770" t="s">
        <v>113</v>
      </c>
      <c r="AB17" s="349"/>
      <c r="AC17" s="934" t="s">
        <v>17</v>
      </c>
      <c r="AD17" s="934" t="s">
        <v>17</v>
      </c>
      <c r="AE17" s="334" t="s">
        <v>70</v>
      </c>
      <c r="AF17" s="739" t="s">
        <v>66</v>
      </c>
      <c r="AG17" s="938" t="s">
        <v>70</v>
      </c>
      <c r="AH17" s="276"/>
      <c r="AI17" s="934" t="s">
        <v>17</v>
      </c>
      <c r="AJ17" s="934" t="s">
        <v>17</v>
      </c>
      <c r="AK17" s="296" t="s">
        <v>70</v>
      </c>
      <c r="AL17" s="295" t="s">
        <v>66</v>
      </c>
      <c r="AM17" s="939" t="s">
        <v>70</v>
      </c>
      <c r="AN17" s="556"/>
      <c r="AO17" s="343"/>
      <c r="AP17" s="428" t="s">
        <v>114</v>
      </c>
    </row>
    <row s="658" customFormat="1" customHeight="1" ht="47.25">
      <c r="A18" s="658"/>
      <c r="B18" s="658"/>
      <c r="C18" s="658"/>
      <c r="D18" s="652"/>
      <c r="E18" s="653"/>
      <c r="F18" s="653"/>
      <c r="G18" s="757">
        <v>1</v>
      </c>
      <c r="H18" s="754"/>
      <c r="I18" s="278"/>
      <c r="J18" s="940"/>
      <c r="K18" s="940" t="s">
        <v>17</v>
      </c>
      <c r="L18" s="235" t="s">
        <v>70</v>
      </c>
      <c r="M18" s="739"/>
      <c r="N18" s="935" t="s">
        <v>70</v>
      </c>
      <c r="O18" s="268"/>
      <c r="P18" s="941"/>
      <c r="Q18" s="941" t="s">
        <v>17</v>
      </c>
      <c r="R18" s="308" t="s">
        <v>70</v>
      </c>
      <c r="S18" s="739"/>
      <c r="T18" s="937"/>
      <c r="U18" s="305" t="s">
        <v>70</v>
      </c>
      <c r="V18" s="765"/>
      <c r="W18" s="764"/>
      <c r="X18" s="335" t="s">
        <v>70</v>
      </c>
      <c r="Y18" s="739"/>
      <c r="Z18" s="937" t="s">
        <v>70</v>
      </c>
      <c r="AA18" s="770" t="s">
        <v>70</v>
      </c>
      <c r="AB18" s="349"/>
      <c r="AC18" s="940"/>
      <c r="AD18" s="940" t="s">
        <v>17</v>
      </c>
      <c r="AE18" s="335" t="s">
        <v>70</v>
      </c>
      <c r="AF18" s="739"/>
      <c r="AG18" s="942" t="s">
        <v>70</v>
      </c>
      <c r="AH18" s="323"/>
      <c r="AI18" s="943"/>
      <c r="AJ18" s="943" t="s">
        <v>17</v>
      </c>
      <c r="AK18" s="299" t="s">
        <v>70</v>
      </c>
      <c r="AL18" s="944"/>
      <c r="AM18" s="945" t="s">
        <v>70</v>
      </c>
      <c r="AN18" s="946"/>
      <c r="AO18" s="343"/>
      <c r="AP18" s="428" t="s">
        <v>115</v>
      </c>
    </row>
    <row s="658" customFormat="1" customHeight="1" ht="0.75" hidden="1">
      <c r="A19" s="658"/>
      <c r="B19" s="658"/>
      <c r="C19" s="658"/>
      <c r="D19" s="652"/>
      <c r="E19" s="653"/>
      <c r="F19" s="653"/>
      <c r="G19" s="757">
        <v>1</v>
      </c>
      <c r="H19" s="754"/>
      <c r="I19" s="278"/>
      <c r="J19" s="940"/>
      <c r="K19" s="940" t="s">
        <v>17</v>
      </c>
      <c r="L19" s="235" t="s">
        <v>70</v>
      </c>
      <c r="M19" s="739"/>
      <c r="N19" s="935" t="s">
        <v>70</v>
      </c>
      <c r="O19" s="268"/>
      <c r="P19" s="941"/>
      <c r="Q19" s="941" t="s">
        <v>17</v>
      </c>
      <c r="R19" s="308" t="s">
        <v>70</v>
      </c>
      <c r="S19" s="739"/>
      <c r="T19" s="937"/>
      <c r="U19" s="305" t="s">
        <v>70</v>
      </c>
      <c r="V19" s="765"/>
      <c r="W19" s="764"/>
      <c r="X19" s="335" t="s">
        <v>70</v>
      </c>
      <c r="Y19" s="739"/>
      <c r="Z19" s="937" t="s">
        <v>70</v>
      </c>
      <c r="AA19" s="770" t="s">
        <v>70</v>
      </c>
      <c r="AB19" s="349"/>
      <c r="AC19" s="943"/>
      <c r="AD19" s="943" t="s">
        <v>17</v>
      </c>
      <c r="AE19" s="856" t="s">
        <v>70</v>
      </c>
      <c r="AF19" s="944"/>
      <c r="AG19" s="947" t="s">
        <v>70</v>
      </c>
      <c r="AH19" s="948"/>
      <c r="AI19" s="948"/>
      <c r="AJ19" s="948"/>
      <c r="AK19" s="949" t="s">
        <v>70</v>
      </c>
      <c r="AL19" s="948"/>
      <c r="AM19" s="948"/>
      <c r="AN19" s="946"/>
      <c r="AO19" s="343"/>
      <c r="AP19" s="428" t="s">
        <v>115</v>
      </c>
    </row>
    <row s="658" customFormat="1" customHeight="1" ht="0.75" hidden="1">
      <c r="A20" s="658"/>
      <c r="B20" s="658"/>
      <c r="C20" s="658"/>
      <c r="D20" s="652"/>
      <c r="E20" s="653"/>
      <c r="F20" s="653"/>
      <c r="G20" s="757">
        <v>1</v>
      </c>
      <c r="H20" s="754"/>
      <c r="I20" s="278"/>
      <c r="J20" s="940"/>
      <c r="K20" s="940" t="s">
        <v>17</v>
      </c>
      <c r="L20" s="235" t="s">
        <v>70</v>
      </c>
      <c r="M20" s="739"/>
      <c r="N20" s="935" t="s">
        <v>70</v>
      </c>
      <c r="O20" s="268"/>
      <c r="P20" s="941"/>
      <c r="Q20" s="941" t="s">
        <v>17</v>
      </c>
      <c r="R20" s="308" t="s">
        <v>70</v>
      </c>
      <c r="S20" s="739"/>
      <c r="T20" s="937"/>
      <c r="U20" s="305" t="s">
        <v>70</v>
      </c>
      <c r="V20" s="765"/>
      <c r="W20" s="764"/>
      <c r="X20" s="331" t="s">
        <v>70</v>
      </c>
      <c r="Y20" s="944"/>
      <c r="Z20" s="950" t="s">
        <v>70</v>
      </c>
      <c r="AA20" s="948"/>
      <c r="AB20" s="951"/>
      <c r="AC20" s="952"/>
      <c r="AD20" s="952"/>
      <c r="AE20" s="953" t="s">
        <v>70</v>
      </c>
      <c r="AF20" s="952"/>
      <c r="AG20" s="952"/>
      <c r="AH20" s="952"/>
      <c r="AI20" s="952"/>
      <c r="AJ20" s="952"/>
      <c r="AK20" s="954" t="s">
        <v>70</v>
      </c>
      <c r="AL20" s="952"/>
      <c r="AM20" s="952"/>
      <c r="AN20" s="955"/>
      <c r="AO20" s="343"/>
      <c r="AP20" s="428" t="s">
        <v>115</v>
      </c>
    </row>
    <row s="658" customFormat="1" customHeight="1" ht="0.75" hidden="1">
      <c r="A21" s="658"/>
      <c r="B21" s="658"/>
      <c r="C21" s="658"/>
      <c r="D21" s="652"/>
      <c r="E21" s="653"/>
      <c r="F21" s="653"/>
      <c r="G21" s="757">
        <v>1</v>
      </c>
      <c r="H21" s="754"/>
      <c r="I21" s="278"/>
      <c r="J21" s="940"/>
      <c r="K21" s="940" t="s">
        <v>17</v>
      </c>
      <c r="L21" s="235" t="s">
        <v>70</v>
      </c>
      <c r="M21" s="739"/>
      <c r="N21" s="935" t="s">
        <v>70</v>
      </c>
      <c r="O21" s="268"/>
      <c r="P21" s="941"/>
      <c r="Q21" s="941" t="s">
        <v>17</v>
      </c>
      <c r="R21" s="308" t="s">
        <v>70</v>
      </c>
      <c r="S21" s="739"/>
      <c r="T21" s="937"/>
      <c r="U21" s="306" t="s">
        <v>70</v>
      </c>
      <c r="V21" s="944"/>
      <c r="W21" s="956" t="s">
        <v>70</v>
      </c>
      <c r="X21" s="957" t="s">
        <v>70</v>
      </c>
      <c r="Y21" s="948"/>
      <c r="Z21" s="948"/>
      <c r="AA21" s="948"/>
      <c r="AB21" s="948"/>
      <c r="AC21" s="952"/>
      <c r="AD21" s="952"/>
      <c r="AE21" s="958" t="s">
        <v>70</v>
      </c>
      <c r="AF21" s="952"/>
      <c r="AG21" s="952"/>
      <c r="AH21" s="952"/>
      <c r="AI21" s="952"/>
      <c r="AJ21" s="952"/>
      <c r="AK21" s="959" t="s">
        <v>70</v>
      </c>
      <c r="AL21" s="952"/>
      <c r="AM21" s="952"/>
      <c r="AN21" s="955"/>
      <c r="AO21" s="343"/>
      <c r="AP21" s="428" t="s">
        <v>115</v>
      </c>
    </row>
    <row s="658" customFormat="1" customHeight="1" ht="0.75" hidden="1">
      <c r="A22" s="658"/>
      <c r="B22" s="658"/>
      <c r="C22" s="658"/>
      <c r="D22" s="652"/>
      <c r="E22" s="653"/>
      <c r="F22" s="653"/>
      <c r="G22" s="757">
        <v>1</v>
      </c>
      <c r="H22" s="754"/>
      <c r="I22" s="278"/>
      <c r="J22" s="940"/>
      <c r="K22" s="940" t="s">
        <v>17</v>
      </c>
      <c r="L22" s="235" t="s">
        <v>70</v>
      </c>
      <c r="M22" s="739"/>
      <c r="N22" s="935" t="s">
        <v>70</v>
      </c>
      <c r="O22" s="269"/>
      <c r="P22" s="960"/>
      <c r="Q22" s="960" t="s">
        <v>17</v>
      </c>
      <c r="R22" s="331" t="s">
        <v>70</v>
      </c>
      <c r="S22" s="961"/>
      <c r="T22" s="962" t="s">
        <v>70</v>
      </c>
      <c r="U22" s="963" t="s">
        <v>70</v>
      </c>
      <c r="V22" s="948"/>
      <c r="W22" s="948"/>
      <c r="X22" s="964" t="s">
        <v>70</v>
      </c>
      <c r="Y22" s="948"/>
      <c r="Z22" s="948"/>
      <c r="AA22" s="948"/>
      <c r="AB22" s="948"/>
      <c r="AC22" s="948"/>
      <c r="AD22" s="948"/>
      <c r="AE22" s="965" t="s">
        <v>70</v>
      </c>
      <c r="AF22" s="948"/>
      <c r="AG22" s="948"/>
      <c r="AH22" s="948"/>
      <c r="AI22" s="948"/>
      <c r="AJ22" s="948"/>
      <c r="AK22" s="966" t="s">
        <v>70</v>
      </c>
      <c r="AL22" s="948"/>
      <c r="AM22" s="948"/>
      <c r="AN22" s="946"/>
      <c r="AO22" s="343"/>
      <c r="AP22" s="428" t="s">
        <v>115</v>
      </c>
    </row>
    <row s="658" customFormat="1" customHeight="1" ht="0.75" hidden="1">
      <c r="A23" s="658"/>
      <c r="B23" s="658"/>
      <c r="C23" s="658"/>
      <c r="D23" s="652"/>
      <c r="E23" s="653"/>
      <c r="F23" s="653"/>
      <c r="G23" s="757">
        <v>1</v>
      </c>
      <c r="H23" s="754"/>
      <c r="I23" s="278"/>
      <c r="J23" s="940"/>
      <c r="K23" s="940" t="s">
        <v>17</v>
      </c>
      <c r="L23" s="280" t="s">
        <v>70</v>
      </c>
      <c r="M23" s="944"/>
      <c r="N23" s="967" t="s">
        <v>70</v>
      </c>
      <c r="O23" s="948"/>
      <c r="P23" s="948"/>
      <c r="Q23" s="948"/>
      <c r="R23" s="968" t="s">
        <v>70</v>
      </c>
      <c r="S23" s="948"/>
      <c r="T23" s="948"/>
      <c r="U23" s="969" t="s">
        <v>70</v>
      </c>
      <c r="V23" s="948"/>
      <c r="W23" s="948"/>
      <c r="X23" s="970" t="s">
        <v>70</v>
      </c>
      <c r="Y23" s="948"/>
      <c r="Z23" s="948"/>
      <c r="AA23" s="948"/>
      <c r="AB23" s="948"/>
      <c r="AC23" s="948"/>
      <c r="AD23" s="948"/>
      <c r="AE23" s="971" t="s">
        <v>70</v>
      </c>
      <c r="AF23" s="948"/>
      <c r="AG23" s="948"/>
      <c r="AH23" s="948"/>
      <c r="AI23" s="948"/>
      <c r="AJ23" s="948"/>
      <c r="AK23" s="972" t="s">
        <v>70</v>
      </c>
      <c r="AL23" s="948"/>
      <c r="AM23" s="948"/>
      <c r="AN23" s="946"/>
      <c r="AO23" s="343"/>
      <c r="AP23" s="428" t="s">
        <v>115</v>
      </c>
    </row>
    <row s="661" customFormat="1" customHeight="1" ht="0.75">
      <c r="D24" s="753"/>
      <c r="E24" s="755"/>
      <c r="F24" s="756"/>
      <c r="G24" s="244"/>
      <c r="H24" s="245"/>
      <c r="I24" s="267"/>
      <c r="J24" s="245"/>
      <c r="K24" s="245"/>
      <c r="L24" s="245" t="s">
        <v>70</v>
      </c>
      <c r="M24" s="245"/>
      <c r="N24" s="245"/>
      <c r="O24" s="245"/>
      <c r="P24" s="245"/>
      <c r="Q24" s="245"/>
      <c r="R24" s="245" t="s">
        <v>70</v>
      </c>
      <c r="S24" s="245"/>
      <c r="T24" s="245"/>
      <c r="U24" s="245" t="s">
        <v>70</v>
      </c>
      <c r="V24" s="245"/>
      <c r="W24" s="245"/>
      <c r="X24" s="245" t="s">
        <v>70</v>
      </c>
      <c r="Y24" s="245"/>
      <c r="Z24" s="245"/>
      <c r="AA24" s="245"/>
      <c r="AB24" s="245"/>
      <c r="AC24" s="245"/>
      <c r="AD24" s="245"/>
      <c r="AE24" s="245" t="s">
        <v>70</v>
      </c>
      <c r="AF24" s="245"/>
      <c r="AG24" s="245"/>
      <c r="AH24" s="245"/>
      <c r="AI24" s="245"/>
      <c r="AJ24" s="245"/>
      <c r="AK24" s="245" t="s">
        <v>70</v>
      </c>
      <c r="AL24" s="245"/>
      <c r="AM24" s="245"/>
      <c r="AN24" s="246"/>
      <c r="AP24" s="240" t="s">
        <v>116</v>
      </c>
    </row>
    <row s="661" customFormat="1" customHeight="1" ht="0.75">
      <c r="D25" s="247"/>
      <c r="E25" s="248"/>
      <c r="F25" s="248"/>
      <c r="G25" s="248"/>
      <c r="H25" s="248"/>
      <c r="I25" s="267"/>
      <c r="J25" s="248"/>
      <c r="K25" s="248"/>
      <c r="L25" s="248" t="s">
        <v>70</v>
      </c>
      <c r="M25" s="248"/>
      <c r="N25" s="248"/>
      <c r="O25" s="248"/>
      <c r="P25" s="248"/>
      <c r="Q25" s="248"/>
      <c r="R25" s="248" t="s">
        <v>70</v>
      </c>
      <c r="S25" s="248"/>
      <c r="T25" s="248"/>
      <c r="U25" s="248" t="s">
        <v>70</v>
      </c>
      <c r="V25" s="248"/>
      <c r="W25" s="248"/>
      <c r="X25" s="248" t="s">
        <v>70</v>
      </c>
      <c r="Y25" s="248"/>
      <c r="Z25" s="248"/>
      <c r="AA25" s="248"/>
      <c r="AB25" s="248"/>
      <c r="AC25" s="248"/>
      <c r="AD25" s="248"/>
      <c r="AE25" s="248" t="s">
        <v>70</v>
      </c>
      <c r="AF25" s="248"/>
      <c r="AG25" s="248"/>
      <c r="AH25" s="248"/>
      <c r="AI25" s="248"/>
      <c r="AJ25" s="248"/>
      <c r="AK25" s="248" t="s">
        <v>70</v>
      </c>
      <c r="AL25" s="248"/>
      <c r="AM25" s="248"/>
      <c r="AN25" s="249"/>
      <c r="AP25" s="240" t="s">
        <v>116</v>
      </c>
    </row>
    <row s="661" customFormat="1" customHeight="1" ht="12">
      <c r="D26" s="253"/>
      <c r="E26" s="253"/>
      <c r="F26" s="253"/>
      <c r="G26" s="253"/>
      <c r="H26" s="253"/>
      <c r="I26" s="26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P26" s="240"/>
    </row>
    <row customHeight="1" ht="11.25">
      <c r="D27" s="250"/>
      <c r="E27" s="250"/>
      <c r="F27" s="250"/>
      <c r="G27" s="250"/>
      <c r="H27" s="250"/>
      <c r="I27" s="254"/>
      <c r="J27" s="250"/>
      <c r="K27" s="254"/>
      <c r="L27" s="250"/>
      <c r="M27" s="250"/>
      <c r="N27" s="250"/>
      <c r="O27" s="254"/>
      <c r="P27" s="250"/>
      <c r="Q27" s="254"/>
      <c r="R27" s="250"/>
      <c r="S27" s="250"/>
      <c r="T27" s="250"/>
      <c r="U27" s="250"/>
      <c r="V27" s="250"/>
      <c r="W27" s="250"/>
      <c r="X27" s="250"/>
      <c r="Y27" s="250"/>
      <c r="Z27" s="250"/>
      <c r="AA27" s="250"/>
      <c r="AB27" s="254"/>
      <c r="AC27" s="250"/>
      <c r="AD27" s="254"/>
      <c r="AE27" s="250"/>
      <c r="AF27" s="250"/>
      <c r="AG27" s="250"/>
      <c r="AH27" s="254"/>
      <c r="AI27" s="250"/>
      <c r="AJ27" s="254"/>
      <c r="AK27" s="250"/>
      <c r="AL27" s="250"/>
      <c r="AM27" s="250"/>
      <c r="AN27" s="250"/>
    </row>
    <row r="35" customHeight="1" ht="11.25">
      <c r="AP35" s="104"/>
    </row>
    <row customHeight="1" ht="11.25">
      <c r="AP36" s="104"/>
    </row>
    <row customHeight="1" ht="11.25">
      <c r="AP37" s="104"/>
    </row>
    <row customHeight="1" ht="11.25">
      <c r="AP38" s="104"/>
    </row>
    <row customHeight="1" ht="11.25">
      <c r="AP39" s="104"/>
    </row>
    <row customHeight="1" ht="11.25">
      <c r="AP40" s="104"/>
    </row>
    <row customHeight="1" ht="11.25">
      <c r="AP41" s="104"/>
    </row>
    <row customHeight="1" ht="11.25">
      <c r="AP42" s="104"/>
    </row>
    <row customHeight="1" ht="11.25">
      <c r="AP43" s="104"/>
    </row>
    <row customHeight="1" ht="11.25">
      <c r="AP44" s="104"/>
    </row>
    <row customHeight="1" ht="11.25">
      <c r="AP45" s="104"/>
    </row>
    <row customHeight="1" ht="11.25">
      <c r="AP46" s="104"/>
    </row>
    <row customHeight="1" ht="11.25">
      <c r="AP47" s="104"/>
    </row>
    <row customHeight="1" ht="11.25">
      <c r="AP48" s="104"/>
    </row>
    <row customHeight="1" ht="11.25">
      <c r="AP49" s="104"/>
    </row>
    <row customHeight="1" ht="11.25">
      <c r="AP50" s="104"/>
    </row>
    <row customHeight="1" ht="11.25">
      <c r="AP51" s="104"/>
    </row>
    <row customHeight="1" ht="11.25">
      <c r="AP52" s="104"/>
    </row>
    <row customHeight="1" ht="11.25">
      <c r="AP53" s="104"/>
    </row>
    <row customHeight="1" ht="11.25">
      <c r="AP54" s="104"/>
    </row>
    <row customHeight="1" ht="11.25">
      <c r="AP55" s="104"/>
    </row>
    <row customHeight="1" ht="11.25">
      <c r="AP56" s="104"/>
    </row>
    <row customHeight="1" ht="11.25">
      <c r="AP57" s="104"/>
    </row>
    <row customHeight="1" ht="11.25">
      <c r="AP58" s="104"/>
    </row>
  </sheetData>
  <sheetProtection formatColumns="0" formatRows="0" autoFilter="0" sort="0" insertRows="0" insertColumns="1" deleteRows="0" deleteColumns="0"/>
  <mergeCells count="98">
    <mergeCell ref="J7:K7"/>
    <mergeCell ref="L7:L8"/>
    <mergeCell ref="M7:M8"/>
    <mergeCell ref="N7:N8"/>
    <mergeCell ref="AA7:AA8"/>
    <mergeCell ref="R7:R8"/>
    <mergeCell ref="S7:S8"/>
    <mergeCell ref="T7:T8"/>
    <mergeCell ref="U7:U8"/>
    <mergeCell ref="V7:V8"/>
    <mergeCell ref="G9:H9"/>
    <mergeCell ref="K10:K16"/>
    <mergeCell ref="Q10:Q15"/>
    <mergeCell ref="AD10:AD12"/>
    <mergeCell ref="AJ10:AJ11"/>
    <mergeCell ref="W10:W13"/>
    <mergeCell ref="T10:T14"/>
    <mergeCell ref="Z13:AA13"/>
    <mergeCell ref="W14:AA14"/>
    <mergeCell ref="AA10:AA12"/>
    <mergeCell ref="P10:P15"/>
    <mergeCell ref="D10:D24"/>
    <mergeCell ref="E10:E24"/>
    <mergeCell ref="F10:F24"/>
    <mergeCell ref="G10:G16"/>
    <mergeCell ref="T15:AN15"/>
    <mergeCell ref="J10:J16"/>
    <mergeCell ref="N16:AN16"/>
    <mergeCell ref="AG12:AN12"/>
    <mergeCell ref="N10:N15"/>
    <mergeCell ref="S10:S14"/>
    <mergeCell ref="Z10:Z12"/>
    <mergeCell ref="AC10:AC12"/>
    <mergeCell ref="H10:H16"/>
    <mergeCell ref="Y10:Y12"/>
    <mergeCell ref="V10:V13"/>
    <mergeCell ref="M10:M15"/>
    <mergeCell ref="D4:H4"/>
    <mergeCell ref="D6:D8"/>
    <mergeCell ref="E6:E8"/>
    <mergeCell ref="F6:F8"/>
    <mergeCell ref="G6:G8"/>
    <mergeCell ref="H6:H8"/>
    <mergeCell ref="P6:AA6"/>
    <mergeCell ref="AE9:AG9"/>
    <mergeCell ref="R9:T9"/>
    <mergeCell ref="P7:Q7"/>
    <mergeCell ref="L9:N9"/>
    <mergeCell ref="U9:W9"/>
    <mergeCell ref="X9:Z9"/>
    <mergeCell ref="J6:N6"/>
    <mergeCell ref="AC7:AD7"/>
    <mergeCell ref="AE7:AE8"/>
    <mergeCell ref="AF7:AF8"/>
    <mergeCell ref="AG7:AG8"/>
    <mergeCell ref="W7:W8"/>
    <mergeCell ref="X7:X8"/>
    <mergeCell ref="Y7:Y8"/>
    <mergeCell ref="Z7:Z8"/>
    <mergeCell ref="AI6:AM6"/>
    <mergeCell ref="AF10:AF11"/>
    <mergeCell ref="AG10:AG11"/>
    <mergeCell ref="AI10:AI11"/>
    <mergeCell ref="AM11:AN11"/>
    <mergeCell ref="AK9:AM9"/>
    <mergeCell ref="AK7:AK8"/>
    <mergeCell ref="AL7:AL8"/>
    <mergeCell ref="AM7:AM8"/>
    <mergeCell ref="AN6:AN8"/>
    <mergeCell ref="AC6:AG6"/>
    <mergeCell ref="AI7:AJ7"/>
    <mergeCell ref="N17:N22"/>
    <mergeCell ref="P17:P22"/>
    <mergeCell ref="Q17:Q22"/>
    <mergeCell ref="S17:S21"/>
    <mergeCell ref="T17:T21"/>
    <mergeCell ref="V17:V20"/>
    <mergeCell ref="W17:W20"/>
    <mergeCell ref="G17:G23"/>
    <mergeCell ref="H17:H23"/>
    <mergeCell ref="J17:J23"/>
    <mergeCell ref="K17:K23"/>
    <mergeCell ref="M17:M22"/>
    <mergeCell ref="Y17:Y19"/>
    <mergeCell ref="Z17:Z19"/>
    <mergeCell ref="Z20:AA20"/>
    <mergeCell ref="W21:AA21"/>
    <mergeCell ref="T22:AN22"/>
    <mergeCell ref="N23:AN23"/>
    <mergeCell ref="AA17:AA19"/>
    <mergeCell ref="AC17:AC19"/>
    <mergeCell ref="AD17:AD19"/>
    <mergeCell ref="AF17:AF18"/>
    <mergeCell ref="AG17:AG18"/>
    <mergeCell ref="AI17:AI18"/>
    <mergeCell ref="AJ17:AJ18"/>
    <mergeCell ref="AM18:AN18"/>
    <mergeCell ref="AG19:AN19"/>
  </mergeCells>
  <dataValidations count="13">
    <dataValidation type="textLength" operator="lessThanOrEqual" allowBlank="1" showInputMessage="1" showErrorMessage="1" errorTitle="Ошибка" error="Допускается ввод не более 900 символов!" sqref="N10 AN10 N11:N12 N13:N15">
      <formula1>900</formula1>
    </dataValidation>
    <dataValidation type="list" allowBlank="1" showInputMessage="1" showErrorMessage="1" errorTitle="Ошибка" error="Выберите значение из списка" prompt="Выберите значение из списка" sqref="AM10">
      <formula1>list_classTKO</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G10:AH10">
      <formula1>list_typeTKO</formula1>
    </dataValidation>
    <dataValidation type="textLength" operator="lessThanOrEqual" allowBlank="1" showInputMessage="1" showErrorMessage="1" errorTitle="Ошибка" error="Допускается ввод не более 900 символов!" sqref="N17">
      <formula1>900</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G17">
      <formula1>list_typeTKO</formula1>
    </dataValidation>
    <dataValidation type="list" errorStyle="warning" allowBlank="1" showInputMessage="1" errorTitle="Ошибка" error="Выберите значение из списка" prompt="Выберите значение из списка или укажите свой вид твердых коммунальных отходов" sqref="AH17">
      <formula1>list_typeTKO</formula1>
    </dataValidation>
    <dataValidation type="list" allowBlank="1" showInputMessage="1" showErrorMessage="1" errorTitle="Ошибка" error="Выберите значение из списка" prompt="Выберите значение из списка" sqref="AM17">
      <formula1>list_classTKO</formula1>
    </dataValidation>
    <dataValidation type="textLength" operator="lessThanOrEqual" allowBlank="1" showInputMessage="1" showErrorMessage="1" errorTitle="Ошибка" error="Допускается ввод не более 900 символов!" sqref="AN17">
      <formula1>900</formula1>
    </dataValidation>
    <dataValidation type="textLength" operator="lessThanOrEqual" allowBlank="1" showInputMessage="1" showErrorMessage="1" errorTitle="Ошибка" error="Допускается ввод не более 900 символов!" sqref="N18">
      <formula1>900</formula1>
    </dataValidation>
    <dataValidation type="textLength" operator="lessThanOrEqual" allowBlank="1" showInputMessage="1" showErrorMessage="1" errorTitle="Ошибка" error="Допускается ввод не более 900 символов!" sqref="N19">
      <formula1>900</formula1>
    </dataValidation>
    <dataValidation type="textLength" operator="lessThanOrEqual" allowBlank="1" showInputMessage="1" showErrorMessage="1" errorTitle="Ошибка" error="Допускается ввод не более 900 символов!" sqref="N20">
      <formula1>900</formula1>
    </dataValidation>
    <dataValidation type="textLength" operator="lessThanOrEqual" allowBlank="1" showInputMessage="1" showErrorMessage="1" errorTitle="Ошибка" error="Допускается ввод не более 900 символов!" sqref="N21">
      <formula1>900</formula1>
    </dataValidation>
    <dataValidation type="textLength" operator="lessThanOrEqual" allowBlank="1" showInputMessage="1" showErrorMessage="1" errorTitle="Ошибка" error="Допускается ввод не более 900 символов!" sqref="N22">
      <formula1>900</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B2D2D06-9154-BA73-F8EA-0.D507267}" mc:Ignorable="x14ac xr xr2 xr3">
  <sheetPr>
    <tabColor rgb="FFCCCCFF"/>
  </sheetPr>
  <dimension ref="A1:T10"/>
  <sheetViews>
    <sheetView topLeftCell="A1" showGridLines="0" zoomScale="90" workbookViewId="0">
      <selection activeCell="A1" sqref="A1"/>
    </sheetView>
  </sheetViews>
  <sheetFormatPr defaultColWidth="10.421875" customHeight="1" defaultRowHeight="14.25"/>
  <cols>
    <col min="1" max="1" style="504" width="3.7109375" hidden="1" customWidth="1"/>
    <col min="2" max="4" style="503" width="3.7109375" hidden="1" customWidth="1"/>
    <col min="5" max="5" style="501" width="3.7109375" customWidth="1"/>
    <col min="6" max="6" style="519" width="9.7109375" customWidth="1"/>
    <col min="7" max="7" style="519" width="37.7109375" customWidth="1"/>
    <col min="8" max="8" style="519" width="66.8515625" customWidth="1"/>
    <col min="9" max="9" style="519" width="115.7109375" customWidth="1"/>
    <col min="10" max="11" style="503" width="10.421875"/>
    <col min="12" max="12" style="503" width="11.140625" customWidth="1"/>
    <col min="13" max="20" style="503" width="10.421875"/>
  </cols>
  <sheetData>
    <row s="489" customFormat="1" customHeight="1" ht="6">
      <c r="A1" s="491" t="s">
        <v>67</v>
      </c>
      <c r="B1" s="490"/>
      <c r="C1" s="490"/>
      <c r="D1" s="490"/>
      <c r="J1" s="490"/>
      <c r="K1" s="490"/>
      <c r="L1" s="490"/>
      <c r="M1" s="490"/>
      <c r="N1" s="490"/>
      <c r="O1" s="490"/>
      <c r="P1" s="490"/>
      <c r="Q1" s="490"/>
      <c r="R1" s="490"/>
      <c r="S1" s="490"/>
      <c r="T1" s="490"/>
    </row>
    <row customHeight="1" ht="22.5">
      <c r="F2" s="772" t="s">
        <v>117</v>
      </c>
      <c r="G2" s="773"/>
      <c r="H2" s="774"/>
      <c r="I2" s="514"/>
    </row>
    <row s="489" customFormat="1" customHeight="1" ht="6">
      <c r="A3" s="491"/>
      <c r="B3" s="490"/>
      <c r="C3" s="490"/>
      <c r="D3" s="490"/>
      <c r="J3" s="490"/>
      <c r="K3" s="490"/>
      <c r="L3" s="490"/>
      <c r="M3" s="490"/>
      <c r="N3" s="490"/>
      <c r="O3" s="490"/>
      <c r="P3" s="490"/>
      <c r="Q3" s="490"/>
      <c r="R3" s="490"/>
      <c r="S3" s="490"/>
      <c r="T3" s="490"/>
    </row>
    <row s="499" customFormat="1" customHeight="1" ht="11.25">
      <c r="A4" s="500"/>
      <c r="B4" s="500"/>
      <c r="C4" s="500"/>
      <c r="D4" s="500"/>
      <c r="F4" s="775" t="s">
        <v>118</v>
      </c>
      <c r="G4" s="775"/>
      <c r="H4" s="775"/>
      <c r="I4" s="973" t="s">
        <v>119</v>
      </c>
      <c r="J4" s="500"/>
      <c r="K4" s="500"/>
      <c r="L4" s="500"/>
      <c r="M4" s="500"/>
      <c r="N4" s="500"/>
      <c r="O4" s="500"/>
      <c r="P4" s="500"/>
      <c r="Q4" s="500"/>
      <c r="R4" s="500"/>
      <c r="S4" s="500"/>
      <c r="T4" s="500"/>
    </row>
    <row s="499" customFormat="1" customHeight="1" ht="11.25">
      <c r="A5" s="500"/>
      <c r="B5" s="500"/>
      <c r="C5" s="500"/>
      <c r="D5" s="500"/>
      <c r="F5" s="498" t="s">
        <v>61</v>
      </c>
      <c r="G5" s="512" t="s">
        <v>120</v>
      </c>
      <c r="H5" s="507" t="s">
        <v>121</v>
      </c>
      <c r="I5" s="776"/>
      <c r="J5" s="500"/>
      <c r="K5" s="500"/>
      <c r="L5" s="500"/>
      <c r="M5" s="500"/>
      <c r="N5" s="500"/>
      <c r="O5" s="500"/>
      <c r="P5" s="500"/>
      <c r="Q5" s="500"/>
      <c r="R5" s="500"/>
      <c r="S5" s="500"/>
      <c r="T5" s="500"/>
    </row>
    <row s="499" customFormat="1" customHeight="1" ht="11.25">
      <c r="A6" s="500"/>
      <c r="B6" s="500"/>
      <c r="C6" s="500"/>
      <c r="D6" s="500"/>
      <c r="F6" s="508">
        <v>1</v>
      </c>
      <c r="G6" s="508">
        <v>2</v>
      </c>
      <c r="H6" s="509">
        <v>3</v>
      </c>
      <c r="I6" s="974">
        <v>4</v>
      </c>
      <c r="J6" s="500">
        <v>4</v>
      </c>
      <c r="K6" s="500"/>
      <c r="L6" s="500"/>
      <c r="M6" s="500"/>
      <c r="N6" s="500"/>
      <c r="O6" s="500"/>
      <c r="P6" s="500"/>
      <c r="Q6" s="500"/>
      <c r="R6" s="500"/>
      <c r="S6" s="500"/>
      <c r="T6" s="500"/>
    </row>
    <row s="499" customFormat="1" customHeight="1" ht="18.75">
      <c r="A7" s="500"/>
      <c r="B7" s="500"/>
      <c r="C7" s="500"/>
      <c r="D7" s="500"/>
      <c r="F7" s="511">
        <v>1</v>
      </c>
      <c r="G7" s="513" t="s">
        <v>122</v>
      </c>
      <c r="H7" s="506" t="str">
        <f>IF(form_up_date="","",form_up_date)</f>
        <v>46007.487228460646</v>
      </c>
      <c r="I7" s="502" t="s">
        <v>123</v>
      </c>
      <c r="J7" s="975"/>
      <c r="K7" s="500"/>
      <c r="L7" s="500"/>
      <c r="M7" s="500"/>
      <c r="N7" s="500"/>
      <c r="O7" s="500"/>
      <c r="P7" s="500"/>
      <c r="Q7" s="500"/>
      <c r="R7" s="500"/>
      <c r="S7" s="500"/>
      <c r="T7" s="500"/>
    </row>
    <row s="475" customFormat="1" customHeight="1" ht="5.25">
      <c r="A8" s="495"/>
      <c r="B8" s="495"/>
      <c r="C8" s="495"/>
      <c r="D8" s="495"/>
      <c r="F8" s="479"/>
      <c r="G8" s="976"/>
      <c r="H8" s="477"/>
      <c r="I8" s="476"/>
      <c r="J8" s="495"/>
      <c r="K8" s="495"/>
      <c r="L8" s="495"/>
      <c r="M8" s="495"/>
      <c r="N8" s="495"/>
      <c r="O8" s="495"/>
      <c r="P8" s="495"/>
      <c r="Q8" s="495"/>
      <c r="R8" s="495"/>
      <c r="S8" s="495"/>
      <c r="T8" s="495"/>
    </row>
    <row s="492" customFormat="1" customHeight="1" ht="6">
      <c r="A9" s="493"/>
      <c r="B9" s="493"/>
      <c r="C9" s="493"/>
      <c r="D9" s="493"/>
      <c r="F9" s="483"/>
      <c r="G9" s="482"/>
      <c r="H9" s="481"/>
      <c r="I9" s="480"/>
      <c r="J9" s="493"/>
      <c r="K9" s="493"/>
      <c r="L9" s="493"/>
      <c r="M9" s="493"/>
      <c r="N9" s="493"/>
      <c r="O9" s="493"/>
      <c r="P9" s="493"/>
      <c r="Q9" s="493"/>
      <c r="R9" s="493"/>
      <c r="S9" s="493"/>
      <c r="T9" s="493"/>
    </row>
    <row s="499" customFormat="1" customHeight="1" ht="11.25">
      <c r="A10" s="495"/>
      <c r="B10" s="495"/>
      <c r="C10" s="495"/>
      <c r="D10" s="495"/>
      <c r="F10" s="510"/>
      <c r="G10" s="771" t="s">
        <v>124</v>
      </c>
      <c r="H10" s="771"/>
      <c r="I10" s="505"/>
      <c r="J10" s="495"/>
      <c r="K10" s="495"/>
      <c r="L10" s="495"/>
      <c r="M10" s="495"/>
      <c r="N10" s="495"/>
      <c r="O10" s="495"/>
      <c r="P10" s="495"/>
      <c r="Q10" s="495"/>
      <c r="R10" s="495"/>
      <c r="S10" s="495"/>
      <c r="T10" s="495"/>
    </row>
  </sheetData>
  <sheetProtection formatColumns="0" formatRows="0" autoFilter="0" sort="0" insertRows="0" insertColumns="1" deleteRows="0" deleteColumns="0"/>
  <mergeCells count="4">
    <mergeCell ref="G10:H10"/>
    <mergeCell ref="F2:H2"/>
    <mergeCell ref="F4:H4"/>
    <mergeCell ref="I4:I5"/>
  </mergeCells>
  <dataValidations count="1">
    <dataValidation type="textLength" operator="lessThanOrEqual" allowBlank="1" showInputMessage="1" showErrorMessage="1" errorTitle="Ошибка" error="Допускается ввод не более 900 символов!" sqref="I8:I10">
      <formula1>900</formula1>
    </dataValidation>
  </dataValidation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2128A03-ADE3-2ECF-CA33-0.EAD843BA}" mc:Ignorable="x14ac xr xr2 xr3">
  <sheetPr>
    <tabColor rgb="FFCCCCFF"/>
  </sheetPr>
  <dimension ref="A1:AO138"/>
  <sheetViews>
    <sheetView topLeftCell="C3" showGridLines="0" zoomScale="90" workbookViewId="0" tabSelected="1">
      <selection activeCell="W33" sqref="W33:W37"/>
    </sheetView>
  </sheetViews>
  <sheetFormatPr defaultColWidth="9.140625" customHeight="1" defaultRowHeight="11.25"/>
  <cols>
    <col min="1" max="2" style="658" width="9.140625" hidden="1"/>
    <col min="3" max="3" style="658" width="3.7109375" customWidth="1"/>
    <col min="4" max="4" style="658" width="6.7109375" customWidth="1"/>
    <col min="5" max="5" style="658" width="33.28125" customWidth="1"/>
    <col min="6" max="6" style="658" width="35.7109375" customWidth="1"/>
    <col min="7" max="7" style="658" width="9.421875" customWidth="1"/>
    <col min="8" max="8" style="658" width="11.7109375" hidden="1" customWidth="1"/>
    <col min="9" max="9" style="658" width="13.7109375" customWidth="1"/>
    <col min="10" max="10" style="658" width="5.7109375" customWidth="1"/>
    <col min="11" max="12" style="658" width="13.7109375" customWidth="1"/>
    <col min="13" max="13" style="658" width="17.7109375" customWidth="1"/>
    <col min="14" max="14" style="658" width="11.7109375" customWidth="1"/>
    <col min="15" max="15" style="658" width="13.7109375" customWidth="1"/>
    <col min="16" max="16" style="658" width="5.7109375" customWidth="1"/>
    <col min="17" max="18" style="658" width="13.7109375" customWidth="1"/>
    <col min="19" max="19" style="658" width="17.7109375" customWidth="1"/>
    <col min="20" max="20" style="658" width="11.7109375" customWidth="1"/>
    <col min="21" max="21" style="658" width="13.7109375" customWidth="1"/>
    <col min="22" max="22" style="658" width="5.7109375" customWidth="1"/>
    <col min="23" max="24" style="658" width="13.7109375" customWidth="1"/>
    <col min="25" max="25" style="658" width="17.7109375" customWidth="1"/>
    <col min="26" max="26" style="658" width="11.7109375" customWidth="1"/>
    <col min="27" max="27" style="658" width="13.7109375" customWidth="1"/>
    <col min="28" max="28" style="658" width="5.7109375" customWidth="1"/>
    <col min="29" max="30" style="658" width="13.7109375" customWidth="1"/>
    <col min="31" max="31" style="658" width="17.7109375" customWidth="1"/>
    <col min="32" max="32" style="658" width="11.7109375" customWidth="1"/>
    <col min="33" max="33" style="658" width="13.7109375" customWidth="1"/>
    <col min="34" max="34" style="658" width="5.7109375" customWidth="1"/>
    <col min="35" max="36" style="658" width="13.7109375" customWidth="1"/>
    <col min="37" max="37" style="658" width="17.7109375" customWidth="1"/>
    <col min="38" max="38" style="658" width="5.8515625" customWidth="1"/>
    <col min="39" max="39" style="658" width="115.7109375" customWidth="1"/>
    <col min="40" max="40" style="664" width="9.140625"/>
    <col min="41" max="41" style="658" width="9.140625"/>
  </cols>
  <sheetData>
    <row s="664" customFormat="1" customHeight="1" ht="16.5" hidden="1">
      <c r="H1" s="780" t="s">
        <v>125</v>
      </c>
      <c r="I1" s="780"/>
      <c r="J1" s="780"/>
      <c r="K1" s="780"/>
      <c r="L1" s="780"/>
      <c r="M1" s="780"/>
      <c r="N1" s="875" t="s">
        <v>125</v>
      </c>
      <c r="O1" s="875"/>
      <c r="P1" s="875"/>
      <c r="Q1" s="875"/>
      <c r="R1" s="875"/>
      <c r="S1" s="875"/>
      <c r="T1" s="875" t="s">
        <v>125</v>
      </c>
      <c r="U1" s="875"/>
      <c r="V1" s="875"/>
      <c r="W1" s="875"/>
      <c r="X1" s="875"/>
      <c r="Y1" s="875"/>
      <c r="Z1" s="875" t="s">
        <v>125</v>
      </c>
      <c r="AA1" s="875"/>
      <c r="AB1" s="875"/>
      <c r="AC1" s="875"/>
      <c r="AD1" s="875"/>
      <c r="AE1" s="875"/>
      <c r="AF1" s="875" t="s">
        <v>125</v>
      </c>
      <c r="AG1" s="875"/>
      <c r="AH1" s="875"/>
      <c r="AI1" s="875"/>
      <c r="AJ1" s="875"/>
      <c r="AK1" s="875"/>
      <c r="AM1" s="444">
        <f>INDIRECT(ADDRESS(ROW(),COLUMN()-7))+1</f>
        <v>6</v>
      </c>
    </row>
    <row s="664" customFormat="1" customHeight="1" ht="17.25" hidden="1">
      <c r="H2" s="324">
        <v>0</v>
      </c>
      <c r="I2" s="325">
        <f>H2+1</f>
        <v>1</v>
      </c>
      <c r="J2" s="325"/>
      <c r="K2" s="325">
        <f>I2+1</f>
        <v>2</v>
      </c>
      <c r="L2" s="325" t="s">
        <v>68</v>
      </c>
      <c r="M2" s="325" t="s">
        <v>69</v>
      </c>
      <c r="N2" s="324">
        <v>1</v>
      </c>
      <c r="O2" s="875">
        <f>N2+1</f>
        <v>2</v>
      </c>
      <c r="P2" s="875"/>
      <c r="Q2" s="875">
        <f>O2+1</f>
        <v>3</v>
      </c>
      <c r="R2" s="875" t="s">
        <v>68</v>
      </c>
      <c r="S2" s="875" t="s">
        <v>69</v>
      </c>
      <c r="T2" s="324">
        <v>1</v>
      </c>
      <c r="U2" s="875">
        <f>T2+1</f>
        <v>2</v>
      </c>
      <c r="V2" s="875"/>
      <c r="W2" s="875">
        <f>U2+1</f>
        <v>3</v>
      </c>
      <c r="X2" s="875" t="s">
        <v>68</v>
      </c>
      <c r="Y2" s="875" t="s">
        <v>69</v>
      </c>
      <c r="Z2" s="324">
        <v>1</v>
      </c>
      <c r="AA2" s="875">
        <f>Z2+1</f>
        <v>2</v>
      </c>
      <c r="AB2" s="875"/>
      <c r="AC2" s="875">
        <f>AA2+1</f>
        <v>3</v>
      </c>
      <c r="AD2" s="875" t="s">
        <v>68</v>
      </c>
      <c r="AE2" s="875" t="s">
        <v>69</v>
      </c>
      <c r="AF2" s="324">
        <v>1</v>
      </c>
      <c r="AG2" s="875">
        <f>AF2+1</f>
        <v>2</v>
      </c>
      <c r="AH2" s="875"/>
      <c r="AI2" s="875">
        <f>AG2+1</f>
        <v>3</v>
      </c>
      <c r="AJ2" s="875" t="s">
        <v>68</v>
      </c>
      <c r="AK2" s="875" t="s">
        <v>69</v>
      </c>
    </row>
    <row s="661" customFormat="1" customHeight="1" ht="6">
      <c r="G3" s="292"/>
      <c r="H3" s="428" t="s">
        <v>126</v>
      </c>
      <c r="I3" s="292" t="s">
        <v>127</v>
      </c>
      <c r="J3" s="292" t="s">
        <v>128</v>
      </c>
      <c r="K3" s="292" t="s">
        <v>129</v>
      </c>
      <c r="L3" s="292"/>
      <c r="M3" s="292" t="s">
        <v>130</v>
      </c>
      <c r="N3" s="428" t="s">
        <v>126</v>
      </c>
      <c r="O3" s="428" t="s">
        <v>127</v>
      </c>
      <c r="P3" s="428" t="s">
        <v>128</v>
      </c>
      <c r="Q3" s="428" t="s">
        <v>129</v>
      </c>
      <c r="R3" s="428"/>
      <c r="S3" s="428" t="s">
        <v>130</v>
      </c>
      <c r="T3" s="428" t="s">
        <v>126</v>
      </c>
      <c r="U3" s="428" t="s">
        <v>127</v>
      </c>
      <c r="V3" s="428" t="s">
        <v>128</v>
      </c>
      <c r="W3" s="428" t="s">
        <v>129</v>
      </c>
      <c r="X3" s="428"/>
      <c r="Y3" s="428" t="s">
        <v>130</v>
      </c>
      <c r="Z3" s="428" t="s">
        <v>126</v>
      </c>
      <c r="AA3" s="428" t="s">
        <v>127</v>
      </c>
      <c r="AB3" s="428" t="s">
        <v>128</v>
      </c>
      <c r="AC3" s="428" t="s">
        <v>129</v>
      </c>
      <c r="AD3" s="428"/>
      <c r="AE3" s="428" t="s">
        <v>130</v>
      </c>
      <c r="AF3" s="428" t="s">
        <v>126</v>
      </c>
      <c r="AG3" s="428" t="s">
        <v>127</v>
      </c>
      <c r="AH3" s="428" t="s">
        <v>128</v>
      </c>
      <c r="AI3" s="428" t="s">
        <v>129</v>
      </c>
      <c r="AJ3" s="428"/>
      <c r="AK3" s="428" t="s">
        <v>130</v>
      </c>
      <c r="AL3" s="292"/>
      <c r="AN3" s="359"/>
    </row>
    <row s="589" customFormat="1" customHeight="1" ht="51.75">
      <c r="A4" s="95"/>
      <c r="B4" s="87"/>
      <c r="C4" s="98"/>
      <c r="D4" s="735" t="s">
        <v>131</v>
      </c>
      <c r="E4" s="735"/>
      <c r="F4" s="735"/>
      <c r="G4" s="735"/>
      <c r="J4" s="589"/>
      <c r="L4" s="355"/>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N4" s="242"/>
    </row>
    <row s="489" customFormat="1" customHeight="1" ht="15">
      <c r="A5" s="451"/>
      <c r="C5" s="453"/>
      <c r="D5" s="455"/>
      <c r="E5" s="455"/>
      <c r="F5" s="455"/>
      <c r="G5" s="455"/>
      <c r="J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N5" s="456"/>
    </row>
    <row s="571" customFormat="1" customHeight="1" ht="5.25" hidden="1">
      <c r="A6" s="572"/>
      <c r="C6" s="574"/>
      <c r="D6" s="573"/>
      <c r="E6" s="388"/>
      <c r="F6" s="782"/>
      <c r="G6" s="782"/>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N6" s="570"/>
    </row>
    <row s="589" customFormat="1" customHeight="1" ht="33.75">
      <c r="A7" s="459"/>
      <c r="B7" s="458"/>
      <c r="C7" s="462"/>
      <c r="D7" s="262"/>
      <c r="E7" s="554" t="str">
        <f>"Наименование органа регулирования, принявшего решение об "&amp;IF(NameOrPr_ch="","утверждении","изменении")&amp;" тарифов"</f>
        <v>Наименование органа регулирования, принявшего решение об утверждении тарифов</v>
      </c>
      <c r="F7" s="783" t="str">
        <f>IF(NameOrPr_ch="",IF(NameOrPr="","",NameOrPr),NameOrPr_ch)</f>
        <v>Региональная служба по тарифам ХМАО-Югры</v>
      </c>
      <c r="G7" s="783"/>
      <c r="H7" s="465"/>
      <c r="I7" s="465"/>
      <c r="J7" s="589"/>
      <c r="K7" s="465"/>
      <c r="L7" s="465"/>
      <c r="M7" s="465"/>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465"/>
      <c r="AM7" s="465"/>
      <c r="AN7" s="311"/>
    </row>
    <row s="589" customFormat="1" customHeight="1" ht="34.5">
      <c r="A8" s="520"/>
      <c r="B8" s="519"/>
      <c r="C8" s="522"/>
      <c r="D8" s="262"/>
      <c r="E8" s="554" t="str">
        <f>"Дата подачи заявления об "&amp;IF(datePr_ch="","утверждении","изменении")&amp;" тарифов"</f>
        <v>Дата подачи заявления об утверждении тарифов</v>
      </c>
      <c r="F8" s="783" t="str">
        <f>IF(datePr_ch="",IF(datePr="","",datePr),datePr_ch)</f>
        <v>46006</v>
      </c>
      <c r="G8" s="783"/>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N8" s="311"/>
    </row>
    <row s="589" customFormat="1" customHeight="1" ht="34.5">
      <c r="A9" s="520"/>
      <c r="B9" s="519"/>
      <c r="C9" s="522"/>
      <c r="D9" s="262"/>
      <c r="E9" s="554" t="str">
        <f>"Номер подачи заявления об "&amp;IF(numberPr_ch="","утверждении","изменении")&amp;" тарифов"</f>
        <v>Номер подачи заявления об утверждении тарифов</v>
      </c>
      <c r="F9" s="783" t="str">
        <f>IF(numberPr_ch="",IF(numberPr="","",numberPr),numberPr_ch)</f>
        <v>77-нп</v>
      </c>
      <c r="G9" s="783"/>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N9" s="311"/>
    </row>
    <row s="589" customFormat="1" customHeight="1" ht="33">
      <c r="A10" s="459"/>
      <c r="B10" s="458"/>
      <c r="C10" s="462"/>
      <c r="D10" s="262"/>
      <c r="E10" s="554" t="s">
        <v>30</v>
      </c>
      <c r="F10" s="783" t="str">
        <f>IF(IstPub_ch="",IF(IstPub="","",IstPub),IstPub_ch)</f>
        <v>«Официальном интернет-портале правовой информации» (www.pravo.gov.ru) 15.12.2025</v>
      </c>
      <c r="G10" s="783"/>
      <c r="H10" s="465"/>
      <c r="I10" s="465"/>
      <c r="J10" s="589"/>
      <c r="K10" s="465"/>
      <c r="L10" s="465"/>
      <c r="M10" s="465"/>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465"/>
      <c r="AM10" s="465"/>
      <c r="AN10" s="311"/>
    </row>
    <row s="571" customFormat="1" customHeight="1" ht="5.25" hidden="1">
      <c r="A11" s="572"/>
      <c r="C11" s="574"/>
      <c r="D11" s="573"/>
      <c r="E11" s="388"/>
      <c r="F11" s="782"/>
      <c r="G11" s="782"/>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N11" s="570"/>
    </row>
    <row customHeight="1" ht="15">
      <c r="D12" s="977"/>
      <c r="E12" s="977"/>
      <c r="F12" s="977"/>
      <c r="G12" s="258"/>
      <c r="H12" s="781"/>
      <c r="I12" s="781"/>
      <c r="J12" s="781"/>
      <c r="K12" s="781"/>
      <c r="L12" s="781"/>
      <c r="M12" s="781"/>
      <c r="N12" s="669" t="s">
        <v>64</v>
      </c>
      <c r="O12" s="781" t="s">
        <v>64</v>
      </c>
      <c r="P12" s="781" t="s">
        <v>64</v>
      </c>
      <c r="Q12" s="781" t="s">
        <v>64</v>
      </c>
      <c r="R12" s="781" t="s">
        <v>64</v>
      </c>
      <c r="S12" s="781" t="s">
        <v>64</v>
      </c>
      <c r="T12" s="669" t="s">
        <v>64</v>
      </c>
      <c r="U12" s="781" t="s">
        <v>64</v>
      </c>
      <c r="V12" s="781" t="s">
        <v>64</v>
      </c>
      <c r="W12" s="781" t="s">
        <v>64</v>
      </c>
      <c r="X12" s="781" t="s">
        <v>64</v>
      </c>
      <c r="Y12" s="781" t="s">
        <v>64</v>
      </c>
      <c r="Z12" s="669" t="s">
        <v>64</v>
      </c>
      <c r="AA12" s="781" t="s">
        <v>64</v>
      </c>
      <c r="AB12" s="781" t="s">
        <v>64</v>
      </c>
      <c r="AC12" s="781" t="s">
        <v>64</v>
      </c>
      <c r="AD12" s="781" t="s">
        <v>64</v>
      </c>
      <c r="AE12" s="781" t="s">
        <v>64</v>
      </c>
      <c r="AF12" s="669" t="s">
        <v>64</v>
      </c>
      <c r="AG12" s="781" t="s">
        <v>64</v>
      </c>
      <c r="AH12" s="781" t="s">
        <v>64</v>
      </c>
      <c r="AI12" s="781" t="s">
        <v>64</v>
      </c>
      <c r="AJ12" s="781" t="s">
        <v>64</v>
      </c>
      <c r="AK12" s="781" t="s">
        <v>64</v>
      </c>
      <c r="AL12" s="300"/>
    </row>
    <row customHeight="1" ht="14.25">
      <c r="A13" s="658"/>
      <c r="B13" s="659"/>
      <c r="D13" s="775" t="s">
        <v>118</v>
      </c>
      <c r="E13" s="775"/>
      <c r="F13" s="775"/>
      <c r="G13" s="775"/>
      <c r="H13" s="775"/>
      <c r="I13" s="775"/>
      <c r="J13" s="775"/>
      <c r="K13" s="775"/>
      <c r="L13" s="775"/>
      <c r="M13" s="775"/>
      <c r="N13" s="775" t="s">
        <v>118</v>
      </c>
      <c r="O13" s="775"/>
      <c r="P13" s="775"/>
      <c r="Q13" s="775"/>
      <c r="R13" s="775"/>
      <c r="S13" s="775"/>
      <c r="T13" s="775" t="s">
        <v>118</v>
      </c>
      <c r="U13" s="775"/>
      <c r="V13" s="775"/>
      <c r="W13" s="775"/>
      <c r="X13" s="775"/>
      <c r="Y13" s="775"/>
      <c r="Z13" s="775" t="s">
        <v>118</v>
      </c>
      <c r="AA13" s="775"/>
      <c r="AB13" s="775"/>
      <c r="AC13" s="775"/>
      <c r="AD13" s="775"/>
      <c r="AE13" s="775"/>
      <c r="AF13" s="775" t="s">
        <v>118</v>
      </c>
      <c r="AG13" s="775"/>
      <c r="AH13" s="775"/>
      <c r="AI13" s="775"/>
      <c r="AJ13" s="775"/>
      <c r="AK13" s="775"/>
      <c r="AL13" s="775"/>
      <c r="AM13" s="784"/>
      <c r="AO13" s="429"/>
    </row>
    <row s="658" customFormat="1" customHeight="1" ht="25.5">
      <c r="A14" s="658"/>
      <c r="B14" s="659"/>
      <c r="D14" s="775" t="s">
        <v>61</v>
      </c>
      <c r="E14" s="775" t="s">
        <v>132</v>
      </c>
      <c r="F14" s="775"/>
      <c r="G14" s="775" t="s">
        <v>133</v>
      </c>
      <c r="H14" s="728" t="s">
        <v>134</v>
      </c>
      <c r="I14" s="728"/>
      <c r="J14" s="728"/>
      <c r="K14" s="728"/>
      <c r="L14" s="728"/>
      <c r="M14" s="728"/>
      <c r="N14" s="728" t="s">
        <v>134</v>
      </c>
      <c r="O14" s="728"/>
      <c r="P14" s="728"/>
      <c r="Q14" s="728"/>
      <c r="R14" s="728"/>
      <c r="S14" s="728"/>
      <c r="T14" s="728" t="s">
        <v>134</v>
      </c>
      <c r="U14" s="728"/>
      <c r="V14" s="728"/>
      <c r="W14" s="728"/>
      <c r="X14" s="728"/>
      <c r="Y14" s="728"/>
      <c r="Z14" s="728" t="s">
        <v>134</v>
      </c>
      <c r="AA14" s="728"/>
      <c r="AB14" s="728"/>
      <c r="AC14" s="728"/>
      <c r="AD14" s="728"/>
      <c r="AE14" s="728"/>
      <c r="AF14" s="728" t="s">
        <v>134</v>
      </c>
      <c r="AG14" s="728"/>
      <c r="AH14" s="728"/>
      <c r="AI14" s="728"/>
      <c r="AJ14" s="728"/>
      <c r="AK14" s="728"/>
      <c r="AL14" s="793" t="s">
        <v>135</v>
      </c>
      <c r="AM14" s="785"/>
      <c r="AN14" s="359"/>
      <c r="AO14" s="429"/>
    </row>
    <row s="658" customFormat="1" customHeight="1" ht="24">
      <c r="A15" s="658"/>
      <c r="B15" s="659"/>
      <c r="D15" s="775"/>
      <c r="E15" s="787" t="s">
        <v>136</v>
      </c>
      <c r="F15" s="787" t="s">
        <v>137</v>
      </c>
      <c r="G15" s="775"/>
      <c r="H15" s="787" t="s">
        <v>138</v>
      </c>
      <c r="I15" s="738" t="s">
        <v>139</v>
      </c>
      <c r="J15" s="789"/>
      <c r="K15" s="790"/>
      <c r="L15" s="787" t="s">
        <v>121</v>
      </c>
      <c r="M15" s="787" t="s">
        <v>140</v>
      </c>
      <c r="N15" s="787" t="s">
        <v>138</v>
      </c>
      <c r="O15" s="738" t="s">
        <v>139</v>
      </c>
      <c r="P15" s="789"/>
      <c r="Q15" s="790"/>
      <c r="R15" s="787" t="s">
        <v>121</v>
      </c>
      <c r="S15" s="787" t="s">
        <v>140</v>
      </c>
      <c r="T15" s="787" t="s">
        <v>138</v>
      </c>
      <c r="U15" s="738" t="s">
        <v>139</v>
      </c>
      <c r="V15" s="789"/>
      <c r="W15" s="790"/>
      <c r="X15" s="787" t="s">
        <v>121</v>
      </c>
      <c r="Y15" s="787" t="s">
        <v>140</v>
      </c>
      <c r="Z15" s="787" t="s">
        <v>138</v>
      </c>
      <c r="AA15" s="738" t="s">
        <v>139</v>
      </c>
      <c r="AB15" s="789"/>
      <c r="AC15" s="790"/>
      <c r="AD15" s="787" t="s">
        <v>121</v>
      </c>
      <c r="AE15" s="787" t="s">
        <v>140</v>
      </c>
      <c r="AF15" s="787" t="s">
        <v>138</v>
      </c>
      <c r="AG15" s="738" t="s">
        <v>139</v>
      </c>
      <c r="AH15" s="789"/>
      <c r="AI15" s="790"/>
      <c r="AJ15" s="787" t="s">
        <v>121</v>
      </c>
      <c r="AK15" s="787" t="s">
        <v>140</v>
      </c>
      <c r="AL15" s="793"/>
      <c r="AM15" s="785"/>
      <c r="AN15" s="359"/>
      <c r="AO15" s="429"/>
    </row>
    <row customHeight="1" ht="36">
      <c r="A16" s="658"/>
      <c r="B16" s="659"/>
      <c r="D16" s="775"/>
      <c r="E16" s="788"/>
      <c r="F16" s="788"/>
      <c r="G16" s="775"/>
      <c r="H16" s="788"/>
      <c r="I16" s="594" t="s">
        <v>141</v>
      </c>
      <c r="J16" s="791" t="s">
        <v>142</v>
      </c>
      <c r="K16" s="792"/>
      <c r="L16" s="788"/>
      <c r="M16" s="788"/>
      <c r="N16" s="788"/>
      <c r="O16" s="792" t="s">
        <v>141</v>
      </c>
      <c r="P16" s="792" t="s">
        <v>142</v>
      </c>
      <c r="Q16" s="792"/>
      <c r="R16" s="788"/>
      <c r="S16" s="788"/>
      <c r="T16" s="788"/>
      <c r="U16" s="792" t="s">
        <v>141</v>
      </c>
      <c r="V16" s="792" t="s">
        <v>142</v>
      </c>
      <c r="W16" s="792"/>
      <c r="X16" s="788"/>
      <c r="Y16" s="788"/>
      <c r="Z16" s="788"/>
      <c r="AA16" s="792" t="s">
        <v>141</v>
      </c>
      <c r="AB16" s="792" t="s">
        <v>142</v>
      </c>
      <c r="AC16" s="792"/>
      <c r="AD16" s="788"/>
      <c r="AE16" s="788"/>
      <c r="AF16" s="788"/>
      <c r="AG16" s="792" t="s">
        <v>141</v>
      </c>
      <c r="AH16" s="792" t="s">
        <v>142</v>
      </c>
      <c r="AI16" s="792"/>
      <c r="AJ16" s="788"/>
      <c r="AK16" s="788"/>
      <c r="AL16" s="793"/>
      <c r="AM16" s="786"/>
    </row>
    <row customHeight="1" ht="11.25" hidden="1">
      <c r="A17" s="658"/>
      <c r="B17" s="659"/>
      <c r="D17" s="119" t="s">
        <v>66</v>
      </c>
      <c r="E17" s="119" t="s">
        <v>67</v>
      </c>
      <c r="F17" s="119" t="s">
        <v>68</v>
      </c>
      <c r="G17" s="119" t="s">
        <v>69</v>
      </c>
      <c r="H17" s="612" t="str">
        <f>H1&amp;"."&amp;H2</f>
        <v>5.0</v>
      </c>
      <c r="I17" s="612" t="str">
        <f>H1&amp;"."&amp;I2</f>
        <v>5.1</v>
      </c>
      <c r="J17" s="794" t="str">
        <f>H1&amp;"."&amp;K2</f>
        <v>5.2</v>
      </c>
      <c r="K17" s="794"/>
      <c r="L17" s="356" t="str">
        <f>H1&amp;"."&amp;L2</f>
        <v>5.3</v>
      </c>
      <c r="M17" s="356" t="str">
        <f>H1&amp;"."&amp;M2</f>
        <v>5.4</v>
      </c>
      <c r="N17" s="612" t="str">
        <f>N1&amp;"."&amp;N2</f>
        <v>5.1</v>
      </c>
      <c r="O17" s="612" t="str">
        <f>N1&amp;"."&amp;O2</f>
        <v>5.2</v>
      </c>
      <c r="P17" s="794" t="str">
        <f>N1&amp;"."&amp;Q2</f>
        <v>5.3</v>
      </c>
      <c r="Q17" s="794"/>
      <c r="R17" s="794" t="str">
        <f>N1&amp;"."&amp;R2</f>
        <v>5.3</v>
      </c>
      <c r="S17" s="794" t="str">
        <f>N1&amp;"."&amp;S2</f>
        <v>5.4</v>
      </c>
      <c r="T17" s="612" t="str">
        <f>T1&amp;"."&amp;T2</f>
        <v>5.1</v>
      </c>
      <c r="U17" s="612" t="str">
        <f>T1&amp;"."&amp;U2</f>
        <v>5.2</v>
      </c>
      <c r="V17" s="794" t="str">
        <f>T1&amp;"."&amp;W2</f>
        <v>5.3</v>
      </c>
      <c r="W17" s="794"/>
      <c r="X17" s="794" t="str">
        <f>T1&amp;"."&amp;X2</f>
        <v>5.3</v>
      </c>
      <c r="Y17" s="794" t="str">
        <f>T1&amp;"."&amp;Y2</f>
        <v>5.4</v>
      </c>
      <c r="Z17" s="612" t="str">
        <f>Z1&amp;"."&amp;Z2</f>
        <v>5.1</v>
      </c>
      <c r="AA17" s="612" t="str">
        <f>Z1&amp;"."&amp;AA2</f>
        <v>5.2</v>
      </c>
      <c r="AB17" s="794" t="str">
        <f>Z1&amp;"."&amp;AC2</f>
        <v>5.3</v>
      </c>
      <c r="AC17" s="794"/>
      <c r="AD17" s="794" t="str">
        <f>Z1&amp;"."&amp;AD2</f>
        <v>5.3</v>
      </c>
      <c r="AE17" s="794" t="str">
        <f>Z1&amp;"."&amp;AE2</f>
        <v>5.4</v>
      </c>
      <c r="AF17" s="612" t="str">
        <f>AF1&amp;"."&amp;AF2</f>
        <v>5.1</v>
      </c>
      <c r="AG17" s="612" t="str">
        <f>AF1&amp;"."&amp;AG2</f>
        <v>5.2</v>
      </c>
      <c r="AH17" s="794" t="str">
        <f>AF1&amp;"."&amp;AI2</f>
        <v>5.3</v>
      </c>
      <c r="AI17" s="794"/>
      <c r="AJ17" s="794" t="str">
        <f>AF1&amp;"."&amp;AJ2</f>
        <v>5.3</v>
      </c>
      <c r="AK17" s="794" t="str">
        <f>AF1&amp;"."&amp;AK2</f>
        <v>5.4</v>
      </c>
      <c r="AL17" s="259"/>
      <c r="AM17" s="354">
        <f>AM1</f>
        <v>6</v>
      </c>
    </row>
    <row s="658" customFormat="1" customHeight="1" ht="0.75" hidden="1">
      <c r="A18" s="658"/>
      <c r="B18" s="659"/>
      <c r="D18" s="682"/>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71"/>
      <c r="AM18" s="597"/>
      <c r="AN18" s="359"/>
    </row>
    <row s="658" customFormat="1" customHeight="1" ht="0.75" hidden="1">
      <c r="A19" s="660"/>
      <c r="B19" s="659"/>
      <c r="D19" s="591"/>
      <c r="E19" s="677"/>
      <c r="F19" s="678"/>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596"/>
      <c r="AM19" s="597"/>
      <c r="AN19" s="359"/>
      <c r="AO19" s="343"/>
    </row>
    <row s="658" customFormat="1" customHeight="1" ht="0.75" hidden="1">
      <c r="A20" s="660"/>
      <c r="B20" s="659"/>
      <c r="C20" s="585"/>
      <c r="D20" s="433"/>
      <c r="E20" s="592"/>
      <c r="F20" s="466"/>
      <c r="G20" s="680"/>
      <c r="H20" s="670"/>
      <c r="I20" s="684"/>
      <c r="J20" s="681"/>
      <c r="K20" s="684"/>
      <c r="L20" s="685"/>
      <c r="M20" s="680"/>
      <c r="N20" s="670"/>
      <c r="O20" s="684"/>
      <c r="P20" s="681"/>
      <c r="Q20" s="684"/>
      <c r="R20" s="685"/>
      <c r="S20" s="680"/>
      <c r="T20" s="670"/>
      <c r="U20" s="684"/>
      <c r="V20" s="681"/>
      <c r="W20" s="684"/>
      <c r="X20" s="685"/>
      <c r="Y20" s="680"/>
      <c r="Z20" s="670"/>
      <c r="AA20" s="684"/>
      <c r="AB20" s="681"/>
      <c r="AC20" s="684"/>
      <c r="AD20" s="685"/>
      <c r="AE20" s="680"/>
      <c r="AF20" s="670"/>
      <c r="AG20" s="684"/>
      <c r="AH20" s="681"/>
      <c r="AI20" s="684"/>
      <c r="AJ20" s="685"/>
      <c r="AK20" s="680"/>
      <c r="AL20" s="672"/>
      <c r="AM20" s="597"/>
      <c r="AN20" s="359"/>
    </row>
    <row s="658" customFormat="1" customHeight="1" ht="0.75" hidden="1">
      <c r="A21" s="660"/>
      <c r="B21" s="659"/>
      <c r="C21" s="585"/>
      <c r="D21" s="433"/>
      <c r="E21" s="592"/>
      <c r="F21" s="466"/>
      <c r="G21" s="680"/>
      <c r="H21" s="670"/>
      <c r="I21" s="681"/>
      <c r="J21" s="681"/>
      <c r="K21" s="681"/>
      <c r="L21" s="685"/>
      <c r="M21" s="680"/>
      <c r="N21" s="670"/>
      <c r="O21" s="681"/>
      <c r="P21" s="681"/>
      <c r="Q21" s="681"/>
      <c r="R21" s="685"/>
      <c r="S21" s="680"/>
      <c r="T21" s="670"/>
      <c r="U21" s="681"/>
      <c r="V21" s="681"/>
      <c r="W21" s="681"/>
      <c r="X21" s="685"/>
      <c r="Y21" s="680"/>
      <c r="Z21" s="670"/>
      <c r="AA21" s="681"/>
      <c r="AB21" s="681"/>
      <c r="AC21" s="681"/>
      <c r="AD21" s="685"/>
      <c r="AE21" s="680"/>
      <c r="AF21" s="670"/>
      <c r="AG21" s="681"/>
      <c r="AH21" s="681"/>
      <c r="AI21" s="681"/>
      <c r="AJ21" s="685"/>
      <c r="AK21" s="680"/>
      <c r="AL21" s="672"/>
      <c r="AM21" s="597"/>
      <c r="AN21" s="359"/>
    </row>
    <row s="658" customFormat="1" customHeight="1" ht="0.75" hidden="1">
      <c r="A22" s="660"/>
      <c r="B22" s="659"/>
      <c r="C22" s="585"/>
      <c r="D22" s="433"/>
      <c r="E22" s="592"/>
      <c r="F22" s="466"/>
      <c r="G22" s="680"/>
      <c r="H22" s="670"/>
      <c r="I22" s="681"/>
      <c r="J22" s="681"/>
      <c r="K22" s="681"/>
      <c r="L22" s="685"/>
      <c r="M22" s="680"/>
      <c r="N22" s="670"/>
      <c r="O22" s="681"/>
      <c r="P22" s="681"/>
      <c r="Q22" s="681"/>
      <c r="R22" s="685"/>
      <c r="S22" s="680"/>
      <c r="T22" s="670"/>
      <c r="U22" s="681"/>
      <c r="V22" s="681"/>
      <c r="W22" s="681"/>
      <c r="X22" s="685"/>
      <c r="Y22" s="680"/>
      <c r="Z22" s="670"/>
      <c r="AA22" s="681"/>
      <c r="AB22" s="681"/>
      <c r="AC22" s="681"/>
      <c r="AD22" s="685"/>
      <c r="AE22" s="680"/>
      <c r="AF22" s="670"/>
      <c r="AG22" s="681"/>
      <c r="AH22" s="681"/>
      <c r="AI22" s="681"/>
      <c r="AJ22" s="685"/>
      <c r="AK22" s="680"/>
      <c r="AL22" s="672"/>
      <c r="AM22" s="597"/>
      <c r="AN22" s="359"/>
    </row>
    <row s="658" customFormat="1" customHeight="1" ht="0.75" hidden="1">
      <c r="A23" s="660"/>
      <c r="B23" s="659"/>
      <c r="C23" s="585"/>
      <c r="D23" s="433"/>
      <c r="E23" s="592"/>
      <c r="F23" s="466"/>
      <c r="G23" s="680"/>
      <c r="H23" s="670"/>
      <c r="I23" s="681"/>
      <c r="J23" s="681"/>
      <c r="K23" s="681"/>
      <c r="L23" s="685"/>
      <c r="M23" s="680"/>
      <c r="N23" s="670"/>
      <c r="O23" s="681"/>
      <c r="P23" s="681"/>
      <c r="Q23" s="681"/>
      <c r="R23" s="685"/>
      <c r="S23" s="680"/>
      <c r="T23" s="670"/>
      <c r="U23" s="681"/>
      <c r="V23" s="681"/>
      <c r="W23" s="681"/>
      <c r="X23" s="685"/>
      <c r="Y23" s="680"/>
      <c r="Z23" s="670"/>
      <c r="AA23" s="681"/>
      <c r="AB23" s="681"/>
      <c r="AC23" s="681"/>
      <c r="AD23" s="685"/>
      <c r="AE23" s="680"/>
      <c r="AF23" s="670"/>
      <c r="AG23" s="681"/>
      <c r="AH23" s="681"/>
      <c r="AI23" s="681"/>
      <c r="AJ23" s="685"/>
      <c r="AK23" s="680"/>
      <c r="AL23" s="672"/>
      <c r="AM23" s="598"/>
      <c r="AN23" s="359"/>
    </row>
    <row s="658" customFormat="1" customHeight="1" ht="0.75" hidden="1">
      <c r="A24" s="660"/>
      <c r="B24" s="659"/>
      <c r="C24" s="585"/>
      <c r="D24" s="433"/>
      <c r="E24" s="592"/>
      <c r="F24" s="466"/>
      <c r="G24" s="680"/>
      <c r="H24" s="670"/>
      <c r="I24" s="681"/>
      <c r="J24" s="681"/>
      <c r="K24" s="681"/>
      <c r="L24" s="685"/>
      <c r="M24" s="680"/>
      <c r="N24" s="670"/>
      <c r="O24" s="681"/>
      <c r="P24" s="681"/>
      <c r="Q24" s="681"/>
      <c r="R24" s="685"/>
      <c r="S24" s="680"/>
      <c r="T24" s="670"/>
      <c r="U24" s="681"/>
      <c r="V24" s="681"/>
      <c r="W24" s="681"/>
      <c r="X24" s="685"/>
      <c r="Y24" s="680"/>
      <c r="Z24" s="670"/>
      <c r="AA24" s="681"/>
      <c r="AB24" s="681"/>
      <c r="AC24" s="681"/>
      <c r="AD24" s="685"/>
      <c r="AE24" s="680"/>
      <c r="AF24" s="670"/>
      <c r="AG24" s="681"/>
      <c r="AH24" s="681"/>
      <c r="AI24" s="681"/>
      <c r="AJ24" s="685"/>
      <c r="AK24" s="680"/>
      <c r="AL24" s="672"/>
      <c r="AM24" s="597"/>
      <c r="AN24" s="359"/>
    </row>
    <row s="661" customFormat="1" customHeight="1" ht="5.25" hidden="1">
      <c r="A25" s="661"/>
      <c r="B25" s="659"/>
      <c r="D25" s="673"/>
      <c r="E25" s="674"/>
      <c r="F25" s="675"/>
      <c r="G25" s="676"/>
      <c r="H25" s="676"/>
      <c r="I25" s="676"/>
      <c r="J25" s="676"/>
      <c r="K25" s="676"/>
      <c r="L25" s="676"/>
      <c r="M25" s="676"/>
      <c r="N25" s="978"/>
      <c r="O25" s="978"/>
      <c r="P25" s="978"/>
      <c r="Q25" s="978"/>
      <c r="R25" s="978"/>
      <c r="S25" s="978"/>
      <c r="T25" s="978"/>
      <c r="U25" s="978"/>
      <c r="V25" s="978"/>
      <c r="W25" s="978"/>
      <c r="X25" s="978"/>
      <c r="Y25" s="978"/>
      <c r="Z25" s="978"/>
      <c r="AA25" s="978"/>
      <c r="AB25" s="978"/>
      <c r="AC25" s="978"/>
      <c r="AD25" s="978"/>
      <c r="AE25" s="978"/>
      <c r="AF25" s="978"/>
      <c r="AG25" s="978"/>
      <c r="AH25" s="978"/>
      <c r="AI25" s="978"/>
      <c r="AJ25" s="978"/>
      <c r="AK25" s="978"/>
      <c r="AL25" s="441"/>
      <c r="AM25" s="599"/>
      <c r="AN25" s="359"/>
    </row>
    <row customHeight="1" ht="78.75">
      <c r="A26" s="658"/>
      <c r="B26" s="659"/>
      <c r="D26" s="352" t="s">
        <v>66</v>
      </c>
      <c r="E26" s="815" t="s">
        <v>143</v>
      </c>
      <c r="F26" s="816"/>
      <c r="G26" s="816"/>
      <c r="H26" s="816"/>
      <c r="I26" s="816"/>
      <c r="J26" s="816"/>
      <c r="K26" s="816"/>
      <c r="L26" s="816"/>
      <c r="M26" s="817"/>
      <c r="N26" s="816"/>
      <c r="O26" s="816"/>
      <c r="P26" s="816"/>
      <c r="Q26" s="816"/>
      <c r="R26" s="816"/>
      <c r="S26" s="817"/>
      <c r="T26" s="816"/>
      <c r="U26" s="816"/>
      <c r="V26" s="816"/>
      <c r="W26" s="816"/>
      <c r="X26" s="816"/>
      <c r="Y26" s="817"/>
      <c r="Z26" s="816"/>
      <c r="AA26" s="816"/>
      <c r="AB26" s="816"/>
      <c r="AC26" s="816"/>
      <c r="AD26" s="816"/>
      <c r="AE26" s="817"/>
      <c r="AF26" s="816"/>
      <c r="AG26" s="816"/>
      <c r="AH26" s="816"/>
      <c r="AI26" s="816"/>
      <c r="AJ26" s="816"/>
      <c r="AK26" s="817"/>
      <c r="AL26" s="442"/>
      <c r="AM26" s="597" t="s">
        <v>144</v>
      </c>
    </row>
    <row customHeight="1" ht="33.75">
      <c r="A27" s="660" t="s">
        <v>145</v>
      </c>
      <c r="B27" s="659"/>
      <c r="D27" s="591" t="str">
        <f>A27</f>
        <v>1.1</v>
      </c>
      <c r="E27" s="283" t="str">
        <f>IF(ISERROR(INDEX(activity,MATCH(SUBSTITUTE(D27,"1.",""),List01_N_activity,0))),"",OFFSET(INDEX(activity,MATCH(SUBSTITUTE(D27,"1.",""),List01_N_activity,0)),,1))</f>
        <v>Тариф на захоронение твердых коммунальных отходов</v>
      </c>
      <c r="F27" s="220"/>
      <c r="G27" s="282"/>
      <c r="H27" s="282"/>
      <c r="I27" s="226"/>
      <c r="J27" s="358"/>
      <c r="K27" s="226"/>
      <c r="L27" s="358"/>
      <c r="M27" s="226"/>
      <c r="N27" s="282"/>
      <c r="O27" s="358"/>
      <c r="P27" s="358"/>
      <c r="Q27" s="358"/>
      <c r="R27" s="358"/>
      <c r="S27" s="358"/>
      <c r="T27" s="282"/>
      <c r="U27" s="358"/>
      <c r="V27" s="358"/>
      <c r="W27" s="358"/>
      <c r="X27" s="358"/>
      <c r="Y27" s="358"/>
      <c r="Z27" s="282"/>
      <c r="AA27" s="358"/>
      <c r="AB27" s="358"/>
      <c r="AC27" s="358"/>
      <c r="AD27" s="358"/>
      <c r="AE27" s="358"/>
      <c r="AF27" s="282"/>
      <c r="AG27" s="358"/>
      <c r="AH27" s="358"/>
      <c r="AI27" s="358"/>
      <c r="AJ27" s="358"/>
      <c r="AK27" s="358"/>
      <c r="AL27" s="225"/>
      <c r="AM27" s="597" t="s">
        <v>146</v>
      </c>
      <c r="AO27" s="343"/>
    </row>
    <row customHeight="1" ht="33.75">
      <c r="A28" s="660" t="str">
        <f>A27</f>
        <v>1.1</v>
      </c>
      <c r="B28" s="659" t="s">
        <v>66</v>
      </c>
      <c r="C28" s="585"/>
      <c r="D28" s="433" t="str">
        <f>D27&amp;"."&amp;B28&amp;".1"</f>
        <v>1.1.1.1</v>
      </c>
      <c r="E28" s="281" t="s">
        <v>147</v>
      </c>
      <c r="F28" s="435" t="s">
        <v>73</v>
      </c>
      <c r="G28" s="805" t="s">
        <v>64</v>
      </c>
      <c r="H28" s="808" t="s">
        <v>148</v>
      </c>
      <c r="I28" s="799">
        <v>46023</v>
      </c>
      <c r="J28" s="742" t="s">
        <v>148</v>
      </c>
      <c r="K28" s="802">
        <v>46387</v>
      </c>
      <c r="L28" s="777" t="s">
        <v>149</v>
      </c>
      <c r="M28" s="979" t="s">
        <v>150</v>
      </c>
      <c r="N28" s="742" t="s">
        <v>148</v>
      </c>
      <c r="O28" s="799">
        <v>46388</v>
      </c>
      <c r="P28" s="742" t="s">
        <v>148</v>
      </c>
      <c r="Q28" s="802">
        <v>46752</v>
      </c>
      <c r="R28" s="777" t="s">
        <v>149</v>
      </c>
      <c r="S28" s="979" t="s">
        <v>150</v>
      </c>
      <c r="T28" s="742" t="s">
        <v>148</v>
      </c>
      <c r="U28" s="799">
        <v>46753</v>
      </c>
      <c r="V28" s="742" t="s">
        <v>148</v>
      </c>
      <c r="W28" s="802">
        <v>47118</v>
      </c>
      <c r="X28" s="777" t="s">
        <v>149</v>
      </c>
      <c r="Y28" s="979" t="s">
        <v>150</v>
      </c>
      <c r="Z28" s="742" t="s">
        <v>148</v>
      </c>
      <c r="AA28" s="799">
        <v>47119</v>
      </c>
      <c r="AB28" s="742" t="s">
        <v>148</v>
      </c>
      <c r="AC28" s="802">
        <v>47483</v>
      </c>
      <c r="AD28" s="777" t="s">
        <v>149</v>
      </c>
      <c r="AE28" s="979" t="s">
        <v>150</v>
      </c>
      <c r="AF28" s="742" t="s">
        <v>148</v>
      </c>
      <c r="AG28" s="799">
        <v>47484</v>
      </c>
      <c r="AH28" s="742" t="s">
        <v>148</v>
      </c>
      <c r="AI28" s="802">
        <v>47848</v>
      </c>
      <c r="AJ28" s="777" t="s">
        <v>149</v>
      </c>
      <c r="AK28" s="979" t="s">
        <v>150</v>
      </c>
      <c r="AL28" s="437"/>
      <c r="AM28" s="597" t="s">
        <v>151</v>
      </c>
    </row>
    <row customHeight="1" ht="45">
      <c r="A29" s="660" t="str">
        <f>A28</f>
        <v>1.1</v>
      </c>
      <c r="B29" s="659"/>
      <c r="C29" s="585"/>
      <c r="D29" s="433" t="str">
        <f>D27&amp;"."&amp;B28&amp;".2"</f>
        <v>1.1.1.2</v>
      </c>
      <c r="E29" s="281" t="s">
        <v>152</v>
      </c>
      <c r="F29" s="435" t="s">
        <v>153</v>
      </c>
      <c r="G29" s="806"/>
      <c r="H29" s="808"/>
      <c r="I29" s="800"/>
      <c r="J29" s="759"/>
      <c r="K29" s="980"/>
      <c r="L29" s="778"/>
      <c r="M29" s="778"/>
      <c r="N29" s="759"/>
      <c r="O29" s="800"/>
      <c r="P29" s="759"/>
      <c r="Q29" s="803"/>
      <c r="R29" s="778"/>
      <c r="S29" s="778"/>
      <c r="T29" s="759"/>
      <c r="U29" s="800"/>
      <c r="V29" s="759"/>
      <c r="W29" s="803"/>
      <c r="X29" s="778"/>
      <c r="Y29" s="778"/>
      <c r="Z29" s="759"/>
      <c r="AA29" s="800"/>
      <c r="AB29" s="759"/>
      <c r="AC29" s="803"/>
      <c r="AD29" s="778"/>
      <c r="AE29" s="778"/>
      <c r="AF29" s="759"/>
      <c r="AG29" s="800"/>
      <c r="AH29" s="759"/>
      <c r="AI29" s="803"/>
      <c r="AJ29" s="778"/>
      <c r="AK29" s="778"/>
      <c r="AL29" s="437"/>
      <c r="AM29" s="597" t="s">
        <v>154</v>
      </c>
    </row>
    <row customHeight="1" ht="33.75">
      <c r="A30" s="660" t="str">
        <f>A29</f>
        <v>1.1</v>
      </c>
      <c r="B30" s="659"/>
      <c r="C30" s="585"/>
      <c r="D30" s="433" t="str">
        <f>D27&amp;"."&amp;B28&amp;".3"</f>
        <v>1.1.1.3</v>
      </c>
      <c r="E30" s="281" t="s">
        <v>155</v>
      </c>
      <c r="F30" s="435" t="s">
        <v>153</v>
      </c>
      <c r="G30" s="806"/>
      <c r="H30" s="808"/>
      <c r="I30" s="800"/>
      <c r="J30" s="759"/>
      <c r="K30" s="980"/>
      <c r="L30" s="778"/>
      <c r="M30" s="778"/>
      <c r="N30" s="759"/>
      <c r="O30" s="800"/>
      <c r="P30" s="759"/>
      <c r="Q30" s="803"/>
      <c r="R30" s="778"/>
      <c r="S30" s="778"/>
      <c r="T30" s="759"/>
      <c r="U30" s="800"/>
      <c r="V30" s="759"/>
      <c r="W30" s="803"/>
      <c r="X30" s="778"/>
      <c r="Y30" s="778"/>
      <c r="Z30" s="759"/>
      <c r="AA30" s="800"/>
      <c r="AB30" s="759"/>
      <c r="AC30" s="803"/>
      <c r="AD30" s="778"/>
      <c r="AE30" s="778"/>
      <c r="AF30" s="759"/>
      <c r="AG30" s="800"/>
      <c r="AH30" s="759"/>
      <c r="AI30" s="803"/>
      <c r="AJ30" s="778"/>
      <c r="AK30" s="778"/>
      <c r="AL30" s="437"/>
      <c r="AM30" s="597" t="s">
        <v>156</v>
      </c>
    </row>
    <row customHeight="1" ht="45">
      <c r="A31" s="660" t="str">
        <f>A30</f>
        <v>1.1</v>
      </c>
      <c r="B31" s="659"/>
      <c r="C31" s="585"/>
      <c r="D31" s="433" t="str">
        <f>D27&amp;"."&amp;B28&amp;".4"</f>
        <v>1.1.1.4</v>
      </c>
      <c r="E31" s="281" t="s">
        <v>157</v>
      </c>
      <c r="F31" s="435" t="s">
        <v>153</v>
      </c>
      <c r="G31" s="806"/>
      <c r="H31" s="808"/>
      <c r="I31" s="800"/>
      <c r="J31" s="759"/>
      <c r="K31" s="980"/>
      <c r="L31" s="778"/>
      <c r="M31" s="778"/>
      <c r="N31" s="759"/>
      <c r="O31" s="800"/>
      <c r="P31" s="759"/>
      <c r="Q31" s="803"/>
      <c r="R31" s="778"/>
      <c r="S31" s="778"/>
      <c r="T31" s="759"/>
      <c r="U31" s="800"/>
      <c r="V31" s="759"/>
      <c r="W31" s="803"/>
      <c r="X31" s="778"/>
      <c r="Y31" s="778"/>
      <c r="Z31" s="759"/>
      <c r="AA31" s="800"/>
      <c r="AB31" s="759"/>
      <c r="AC31" s="803"/>
      <c r="AD31" s="778"/>
      <c r="AE31" s="778"/>
      <c r="AF31" s="759"/>
      <c r="AG31" s="800"/>
      <c r="AH31" s="759"/>
      <c r="AI31" s="803"/>
      <c r="AJ31" s="778"/>
      <c r="AK31" s="778"/>
      <c r="AL31" s="437"/>
      <c r="AM31" s="598" t="s">
        <v>158</v>
      </c>
    </row>
    <row customHeight="1" ht="56.25">
      <c r="A32" s="660" t="str">
        <f>A31</f>
        <v>1.1</v>
      </c>
      <c r="B32" s="659" t="str">
        <f>B28</f>
        <v>1</v>
      </c>
      <c r="C32" s="585"/>
      <c r="D32" s="433" t="str">
        <f>D27&amp;"."&amp;B28&amp;".5"</f>
        <v>1.1.1.5</v>
      </c>
      <c r="E32" s="281" t="s">
        <v>159</v>
      </c>
      <c r="F32" s="435" t="s">
        <v>153</v>
      </c>
      <c r="G32" s="807"/>
      <c r="H32" s="808"/>
      <c r="I32" s="801"/>
      <c r="J32" s="743"/>
      <c r="K32" s="981"/>
      <c r="L32" s="779"/>
      <c r="M32" s="779"/>
      <c r="N32" s="743"/>
      <c r="O32" s="801"/>
      <c r="P32" s="743"/>
      <c r="Q32" s="804"/>
      <c r="R32" s="779"/>
      <c r="S32" s="779"/>
      <c r="T32" s="743"/>
      <c r="U32" s="801"/>
      <c r="V32" s="743"/>
      <c r="W32" s="804"/>
      <c r="X32" s="779"/>
      <c r="Y32" s="779"/>
      <c r="Z32" s="743"/>
      <c r="AA32" s="801"/>
      <c r="AB32" s="743"/>
      <c r="AC32" s="804"/>
      <c r="AD32" s="779"/>
      <c r="AE32" s="779"/>
      <c r="AF32" s="743"/>
      <c r="AG32" s="801"/>
      <c r="AH32" s="743"/>
      <c r="AI32" s="804"/>
      <c r="AJ32" s="779"/>
      <c r="AK32" s="779"/>
      <c r="AL32" s="437"/>
      <c r="AM32" s="597" t="s">
        <v>160</v>
      </c>
    </row>
    <row customHeight="1" ht="31.5">
      <c r="A33" s="660" t="str">
        <f>A32</f>
        <v>1.1</v>
      </c>
      <c r="B33" s="664">
        <v>2</v>
      </c>
      <c r="C33" s="658"/>
      <c r="D33" s="665" t="str">
        <f>A33&amp;"."&amp;B33&amp;".1"</f>
        <v>1.1.2.1</v>
      </c>
      <c r="E33" s="666" t="s">
        <v>147</v>
      </c>
      <c r="F33" s="466" t="s">
        <v>75</v>
      </c>
      <c r="G33" s="805" t="s">
        <v>64</v>
      </c>
      <c r="H33" s="808" t="s">
        <v>148</v>
      </c>
      <c r="I33" s="799">
        <v>46023</v>
      </c>
      <c r="J33" s="742" t="s">
        <v>148</v>
      </c>
      <c r="K33" s="982">
        <v>46387</v>
      </c>
      <c r="L33" s="979" t="s">
        <v>149</v>
      </c>
      <c r="M33" s="979" t="s">
        <v>150</v>
      </c>
      <c r="N33" s="742" t="s">
        <v>148</v>
      </c>
      <c r="O33" s="799">
        <v>46388</v>
      </c>
      <c r="P33" s="742" t="s">
        <v>148</v>
      </c>
      <c r="Q33" s="802">
        <v>46752</v>
      </c>
      <c r="R33" s="777" t="s">
        <v>149</v>
      </c>
      <c r="S33" s="979" t="s">
        <v>150</v>
      </c>
      <c r="T33" s="742" t="s">
        <v>148</v>
      </c>
      <c r="U33" s="799">
        <v>46753</v>
      </c>
      <c r="V33" s="742" t="s">
        <v>148</v>
      </c>
      <c r="W33" s="802">
        <v>47118</v>
      </c>
      <c r="X33" s="777" t="s">
        <v>149</v>
      </c>
      <c r="Y33" s="979" t="s">
        <v>150</v>
      </c>
      <c r="Z33" s="742" t="s">
        <v>148</v>
      </c>
      <c r="AA33" s="799">
        <v>47119</v>
      </c>
      <c r="AB33" s="742" t="s">
        <v>148</v>
      </c>
      <c r="AC33" s="802">
        <v>47483</v>
      </c>
      <c r="AD33" s="777" t="s">
        <v>149</v>
      </c>
      <c r="AE33" s="979" t="s">
        <v>150</v>
      </c>
      <c r="AF33" s="742" t="s">
        <v>148</v>
      </c>
      <c r="AG33" s="799">
        <v>47484</v>
      </c>
      <c r="AH33" s="742" t="s">
        <v>148</v>
      </c>
      <c r="AI33" s="802">
        <v>47848</v>
      </c>
      <c r="AJ33" s="777" t="s">
        <v>149</v>
      </c>
      <c r="AK33" s="979" t="s">
        <v>150</v>
      </c>
      <c r="AL33" s="437"/>
      <c r="AM33" s="597" t="s">
        <v>151</v>
      </c>
      <c r="AN33" s="584"/>
      <c r="AO33" s="658"/>
    </row>
    <row customHeight="1" ht="31.5">
      <c r="A34" s="660" t="str">
        <f>A33</f>
        <v>1.1</v>
      </c>
      <c r="B34" s="664"/>
      <c r="C34" s="658"/>
      <c r="D34" s="665" t="str">
        <f>A34&amp;"."&amp;B33&amp;".2"</f>
        <v>1.1.2.2</v>
      </c>
      <c r="E34" s="666" t="s">
        <v>152</v>
      </c>
      <c r="F34" s="466" t="s">
        <v>153</v>
      </c>
      <c r="G34" s="806"/>
      <c r="H34" s="808"/>
      <c r="I34" s="800"/>
      <c r="J34" s="759"/>
      <c r="K34" s="980"/>
      <c r="L34" s="778"/>
      <c r="M34" s="778"/>
      <c r="N34" s="759"/>
      <c r="O34" s="800"/>
      <c r="P34" s="759"/>
      <c r="Q34" s="803"/>
      <c r="R34" s="778"/>
      <c r="S34" s="778"/>
      <c r="T34" s="759"/>
      <c r="U34" s="800"/>
      <c r="V34" s="759"/>
      <c r="W34" s="803"/>
      <c r="X34" s="778"/>
      <c r="Y34" s="778"/>
      <c r="Z34" s="759"/>
      <c r="AA34" s="800"/>
      <c r="AB34" s="759"/>
      <c r="AC34" s="803"/>
      <c r="AD34" s="778"/>
      <c r="AE34" s="778"/>
      <c r="AF34" s="759"/>
      <c r="AG34" s="800"/>
      <c r="AH34" s="759"/>
      <c r="AI34" s="803"/>
      <c r="AJ34" s="778"/>
      <c r="AK34" s="778"/>
      <c r="AL34" s="437"/>
      <c r="AM34" s="597" t="s">
        <v>154</v>
      </c>
      <c r="AN34" s="584"/>
      <c r="AO34" s="658"/>
    </row>
    <row customHeight="1" ht="31.5">
      <c r="A35" s="660" t="str">
        <f>A34</f>
        <v>1.1</v>
      </c>
      <c r="B35" s="664"/>
      <c r="C35" s="658"/>
      <c r="D35" s="665" t="str">
        <f>A35&amp;"."&amp;B33&amp;".3"</f>
        <v>1.1.2.3</v>
      </c>
      <c r="E35" s="666" t="s">
        <v>155</v>
      </c>
      <c r="F35" s="466" t="s">
        <v>153</v>
      </c>
      <c r="G35" s="806"/>
      <c r="H35" s="808"/>
      <c r="I35" s="800"/>
      <c r="J35" s="759"/>
      <c r="K35" s="980"/>
      <c r="L35" s="778"/>
      <c r="M35" s="778"/>
      <c r="N35" s="759"/>
      <c r="O35" s="800"/>
      <c r="P35" s="759"/>
      <c r="Q35" s="803"/>
      <c r="R35" s="778"/>
      <c r="S35" s="778"/>
      <c r="T35" s="759"/>
      <c r="U35" s="800"/>
      <c r="V35" s="759"/>
      <c r="W35" s="803"/>
      <c r="X35" s="778"/>
      <c r="Y35" s="778"/>
      <c r="Z35" s="759"/>
      <c r="AA35" s="800"/>
      <c r="AB35" s="759"/>
      <c r="AC35" s="803"/>
      <c r="AD35" s="778"/>
      <c r="AE35" s="778"/>
      <c r="AF35" s="759"/>
      <c r="AG35" s="800"/>
      <c r="AH35" s="759"/>
      <c r="AI35" s="803"/>
      <c r="AJ35" s="778"/>
      <c r="AK35" s="778"/>
      <c r="AL35" s="437"/>
      <c r="AM35" s="597" t="s">
        <v>156</v>
      </c>
      <c r="AN35" s="584"/>
      <c r="AO35" s="658"/>
    </row>
    <row customHeight="1" ht="31.5">
      <c r="A36" s="660" t="str">
        <f>A35</f>
        <v>1.1</v>
      </c>
      <c r="B36" s="664"/>
      <c r="C36" s="658"/>
      <c r="D36" s="665" t="str">
        <f>A36&amp;"."&amp;B33&amp;".4"</f>
        <v>1.1.2.4</v>
      </c>
      <c r="E36" s="666" t="s">
        <v>157</v>
      </c>
      <c r="F36" s="466" t="s">
        <v>153</v>
      </c>
      <c r="G36" s="806"/>
      <c r="H36" s="808"/>
      <c r="I36" s="800"/>
      <c r="J36" s="759"/>
      <c r="K36" s="980"/>
      <c r="L36" s="778"/>
      <c r="M36" s="778"/>
      <c r="N36" s="759"/>
      <c r="O36" s="800"/>
      <c r="P36" s="759"/>
      <c r="Q36" s="803"/>
      <c r="R36" s="778"/>
      <c r="S36" s="778"/>
      <c r="T36" s="759"/>
      <c r="U36" s="800"/>
      <c r="V36" s="759"/>
      <c r="W36" s="803"/>
      <c r="X36" s="778"/>
      <c r="Y36" s="778"/>
      <c r="Z36" s="759"/>
      <c r="AA36" s="800"/>
      <c r="AB36" s="759"/>
      <c r="AC36" s="803"/>
      <c r="AD36" s="778"/>
      <c r="AE36" s="778"/>
      <c r="AF36" s="759"/>
      <c r="AG36" s="800"/>
      <c r="AH36" s="759"/>
      <c r="AI36" s="803"/>
      <c r="AJ36" s="778"/>
      <c r="AK36" s="778"/>
      <c r="AL36" s="437"/>
      <c r="AM36" s="598" t="s">
        <v>158</v>
      </c>
      <c r="AN36" s="584"/>
      <c r="AO36" s="658"/>
    </row>
    <row customHeight="1" ht="31.5">
      <c r="A37" s="660" t="str">
        <f>A36</f>
        <v>1.1</v>
      </c>
      <c r="B37" s="659">
        <f>B33</f>
        <v>2</v>
      </c>
      <c r="C37" s="658"/>
      <c r="D37" s="665" t="str">
        <f>A37&amp;"."&amp;B33&amp;".5"</f>
        <v>1.1.2.5</v>
      </c>
      <c r="E37" s="666" t="s">
        <v>159</v>
      </c>
      <c r="F37" s="466" t="s">
        <v>153</v>
      </c>
      <c r="G37" s="807"/>
      <c r="H37" s="808"/>
      <c r="I37" s="801"/>
      <c r="J37" s="743"/>
      <c r="K37" s="981"/>
      <c r="L37" s="779"/>
      <c r="M37" s="779"/>
      <c r="N37" s="743"/>
      <c r="O37" s="801"/>
      <c r="P37" s="743"/>
      <c r="Q37" s="804"/>
      <c r="R37" s="779"/>
      <c r="S37" s="779"/>
      <c r="T37" s="743"/>
      <c r="U37" s="801"/>
      <c r="V37" s="743"/>
      <c r="W37" s="804"/>
      <c r="X37" s="779"/>
      <c r="Y37" s="779"/>
      <c r="Z37" s="743"/>
      <c r="AA37" s="801"/>
      <c r="AB37" s="743"/>
      <c r="AC37" s="804"/>
      <c r="AD37" s="779"/>
      <c r="AE37" s="779"/>
      <c r="AF37" s="743"/>
      <c r="AG37" s="801"/>
      <c r="AH37" s="743"/>
      <c r="AI37" s="804"/>
      <c r="AJ37" s="779"/>
      <c r="AK37" s="779"/>
      <c r="AL37" s="437"/>
      <c r="AM37" s="597" t="s">
        <v>160</v>
      </c>
      <c r="AN37" s="584"/>
      <c r="AO37" s="658"/>
    </row>
    <row s="661" customFormat="1" customHeight="1" ht="5.25" hidden="1">
      <c r="A38" s="661"/>
      <c r="B38" s="659"/>
      <c r="D38" s="686"/>
      <c r="E38" s="605"/>
      <c r="F38" s="606"/>
      <c r="G38" s="314"/>
      <c r="H38" s="314"/>
      <c r="I38" s="314"/>
      <c r="J38" s="314"/>
      <c r="K38" s="314"/>
      <c r="L38" s="314"/>
      <c r="M38" s="314"/>
      <c r="N38" s="983"/>
      <c r="O38" s="983"/>
      <c r="P38" s="983"/>
      <c r="Q38" s="983"/>
      <c r="R38" s="983"/>
      <c r="S38" s="983"/>
      <c r="T38" s="983"/>
      <c r="U38" s="983"/>
      <c r="V38" s="983"/>
      <c r="W38" s="983"/>
      <c r="X38" s="983"/>
      <c r="Y38" s="983"/>
      <c r="Z38" s="983"/>
      <c r="AA38" s="983"/>
      <c r="AB38" s="983"/>
      <c r="AC38" s="983"/>
      <c r="AD38" s="983"/>
      <c r="AE38" s="983"/>
      <c r="AF38" s="983"/>
      <c r="AG38" s="983"/>
      <c r="AH38" s="983"/>
      <c r="AI38" s="983"/>
      <c r="AJ38" s="983"/>
      <c r="AK38" s="983"/>
      <c r="AL38" s="441"/>
      <c r="AM38" s="599"/>
      <c r="AN38" s="310"/>
    </row>
    <row s="658" customFormat="1" customHeight="1" ht="0.75" hidden="1">
      <c r="A39" s="658"/>
      <c r="B39" s="659"/>
      <c r="D39" s="682"/>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3"/>
      <c r="AI39" s="683"/>
      <c r="AJ39" s="683"/>
      <c r="AK39" s="683"/>
      <c r="AL39" s="671"/>
      <c r="AM39" s="597"/>
      <c r="AN39" s="359"/>
    </row>
    <row s="658" customFormat="1" customHeight="1" ht="0.75" hidden="1">
      <c r="A40" s="660"/>
      <c r="B40" s="659"/>
      <c r="D40" s="591"/>
      <c r="E40" s="677"/>
      <c r="F40" s="678"/>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596"/>
      <c r="AM40" s="597"/>
      <c r="AN40" s="359"/>
      <c r="AO40" s="343"/>
    </row>
    <row s="658" customFormat="1" customHeight="1" ht="0.75" hidden="1">
      <c r="A41" s="660"/>
      <c r="B41" s="659"/>
      <c r="C41" s="585"/>
      <c r="D41" s="433"/>
      <c r="E41" s="592"/>
      <c r="F41" s="466" t="s">
        <v>73</v>
      </c>
      <c r="G41" s="690"/>
      <c r="H41" s="670"/>
      <c r="I41" s="684"/>
      <c r="J41" s="681"/>
      <c r="K41" s="684"/>
      <c r="L41" s="691"/>
      <c r="M41" s="692"/>
      <c r="N41" s="670"/>
      <c r="O41" s="684"/>
      <c r="P41" s="681"/>
      <c r="Q41" s="684"/>
      <c r="R41" s="691"/>
      <c r="S41" s="692"/>
      <c r="T41" s="670"/>
      <c r="U41" s="684"/>
      <c r="V41" s="681"/>
      <c r="W41" s="684"/>
      <c r="X41" s="691"/>
      <c r="Y41" s="692"/>
      <c r="Z41" s="670"/>
      <c r="AA41" s="684"/>
      <c r="AB41" s="681"/>
      <c r="AC41" s="684"/>
      <c r="AD41" s="691"/>
      <c r="AE41" s="692"/>
      <c r="AF41" s="670"/>
      <c r="AG41" s="684"/>
      <c r="AH41" s="681"/>
      <c r="AI41" s="684"/>
      <c r="AJ41" s="691"/>
      <c r="AK41" s="692"/>
      <c r="AL41" s="672"/>
      <c r="AM41" s="597"/>
      <c r="AN41" s="359"/>
    </row>
    <row s="658" customFormat="1" customHeight="1" ht="0.75" hidden="1">
      <c r="A42" s="660"/>
      <c r="B42" s="659"/>
      <c r="C42" s="585"/>
      <c r="D42" s="433"/>
      <c r="E42" s="592"/>
      <c r="F42" s="466" t="s">
        <v>153</v>
      </c>
      <c r="G42" s="690"/>
      <c r="H42" s="670"/>
      <c r="I42" s="681"/>
      <c r="J42" s="681"/>
      <c r="K42" s="681"/>
      <c r="L42" s="691"/>
      <c r="M42" s="692"/>
      <c r="N42" s="670"/>
      <c r="O42" s="681"/>
      <c r="P42" s="681"/>
      <c r="Q42" s="681"/>
      <c r="R42" s="691"/>
      <c r="S42" s="692"/>
      <c r="T42" s="670"/>
      <c r="U42" s="681"/>
      <c r="V42" s="681"/>
      <c r="W42" s="681"/>
      <c r="X42" s="691"/>
      <c r="Y42" s="692"/>
      <c r="Z42" s="670"/>
      <c r="AA42" s="681"/>
      <c r="AB42" s="681"/>
      <c r="AC42" s="681"/>
      <c r="AD42" s="691"/>
      <c r="AE42" s="692"/>
      <c r="AF42" s="670"/>
      <c r="AG42" s="681"/>
      <c r="AH42" s="681"/>
      <c r="AI42" s="681"/>
      <c r="AJ42" s="691"/>
      <c r="AK42" s="692"/>
      <c r="AL42" s="672"/>
      <c r="AM42" s="597"/>
      <c r="AN42" s="359"/>
    </row>
    <row s="658" customFormat="1" customHeight="1" ht="0.75" hidden="1">
      <c r="A43" s="660"/>
      <c r="B43" s="659"/>
      <c r="C43" s="585"/>
      <c r="D43" s="433"/>
      <c r="E43" s="592"/>
      <c r="F43" s="466" t="s">
        <v>153</v>
      </c>
      <c r="G43" s="690"/>
      <c r="H43" s="670"/>
      <c r="I43" s="681"/>
      <c r="J43" s="681"/>
      <c r="K43" s="681"/>
      <c r="L43" s="691"/>
      <c r="M43" s="692"/>
      <c r="N43" s="670"/>
      <c r="O43" s="681"/>
      <c r="P43" s="681"/>
      <c r="Q43" s="681"/>
      <c r="R43" s="691"/>
      <c r="S43" s="692"/>
      <c r="T43" s="670"/>
      <c r="U43" s="681"/>
      <c r="V43" s="681"/>
      <c r="W43" s="681"/>
      <c r="X43" s="691"/>
      <c r="Y43" s="692"/>
      <c r="Z43" s="670"/>
      <c r="AA43" s="681"/>
      <c r="AB43" s="681"/>
      <c r="AC43" s="681"/>
      <c r="AD43" s="691"/>
      <c r="AE43" s="692"/>
      <c r="AF43" s="670"/>
      <c r="AG43" s="681"/>
      <c r="AH43" s="681"/>
      <c r="AI43" s="681"/>
      <c r="AJ43" s="691"/>
      <c r="AK43" s="692"/>
      <c r="AL43" s="672"/>
      <c r="AM43" s="597"/>
      <c r="AN43" s="359"/>
    </row>
    <row s="658" customFormat="1" customHeight="1" ht="0.75" hidden="1">
      <c r="A44" s="660"/>
      <c r="B44" s="659"/>
      <c r="C44" s="585"/>
      <c r="D44" s="433"/>
      <c r="E44" s="592"/>
      <c r="F44" s="466" t="s">
        <v>153</v>
      </c>
      <c r="G44" s="690"/>
      <c r="H44" s="670"/>
      <c r="I44" s="681"/>
      <c r="J44" s="681"/>
      <c r="K44" s="681"/>
      <c r="L44" s="691"/>
      <c r="M44" s="692"/>
      <c r="N44" s="670"/>
      <c r="O44" s="681"/>
      <c r="P44" s="681"/>
      <c r="Q44" s="681"/>
      <c r="R44" s="691"/>
      <c r="S44" s="692"/>
      <c r="T44" s="670"/>
      <c r="U44" s="681"/>
      <c r="V44" s="681"/>
      <c r="W44" s="681"/>
      <c r="X44" s="691"/>
      <c r="Y44" s="692"/>
      <c r="Z44" s="670"/>
      <c r="AA44" s="681"/>
      <c r="AB44" s="681"/>
      <c r="AC44" s="681"/>
      <c r="AD44" s="691"/>
      <c r="AE44" s="692"/>
      <c r="AF44" s="670"/>
      <c r="AG44" s="681"/>
      <c r="AH44" s="681"/>
      <c r="AI44" s="681"/>
      <c r="AJ44" s="691"/>
      <c r="AK44" s="692"/>
      <c r="AL44" s="672"/>
      <c r="AM44" s="598"/>
      <c r="AN44" s="359"/>
    </row>
    <row s="658" customFormat="1" customHeight="1" ht="0.75" hidden="1">
      <c r="A45" s="660"/>
      <c r="B45" s="659"/>
      <c r="C45" s="585"/>
      <c r="D45" s="433"/>
      <c r="E45" s="592"/>
      <c r="F45" s="466" t="s">
        <v>153</v>
      </c>
      <c r="G45" s="690"/>
      <c r="H45" s="670"/>
      <c r="I45" s="681"/>
      <c r="J45" s="681"/>
      <c r="K45" s="681"/>
      <c r="L45" s="691"/>
      <c r="M45" s="692"/>
      <c r="N45" s="670"/>
      <c r="O45" s="681"/>
      <c r="P45" s="681"/>
      <c r="Q45" s="681"/>
      <c r="R45" s="691"/>
      <c r="S45" s="692"/>
      <c r="T45" s="670"/>
      <c r="U45" s="681"/>
      <c r="V45" s="681"/>
      <c r="W45" s="681"/>
      <c r="X45" s="691"/>
      <c r="Y45" s="692"/>
      <c r="Z45" s="670"/>
      <c r="AA45" s="681"/>
      <c r="AB45" s="681"/>
      <c r="AC45" s="681"/>
      <c r="AD45" s="691"/>
      <c r="AE45" s="692"/>
      <c r="AF45" s="670"/>
      <c r="AG45" s="681"/>
      <c r="AH45" s="681"/>
      <c r="AI45" s="681"/>
      <c r="AJ45" s="691"/>
      <c r="AK45" s="692"/>
      <c r="AL45" s="672"/>
      <c r="AM45" s="597"/>
      <c r="AN45" s="359"/>
    </row>
    <row customHeight="1" ht="27.75">
      <c r="A46" s="660">
        <f>A45</f>
        <v>0</v>
      </c>
      <c r="B46" s="664">
        <v>1</v>
      </c>
      <c r="C46" s="658"/>
      <c r="D46" s="665" t="str">
        <f>A46&amp;"."&amp;B46&amp;".1"</f>
        <v>0.1.1</v>
      </c>
      <c r="E46" s="666" t="s">
        <v>147</v>
      </c>
      <c r="F46" s="466" t="s">
        <v>75</v>
      </c>
      <c r="G46" s="866" t="s">
        <v>161</v>
      </c>
      <c r="H46" s="808" t="s">
        <v>148</v>
      </c>
      <c r="I46" s="802">
        <v>46023</v>
      </c>
      <c r="J46" s="742" t="s">
        <v>17</v>
      </c>
      <c r="K46" s="984" t="s">
        <v>70</v>
      </c>
      <c r="L46" s="863">
        <v>0</v>
      </c>
      <c r="M46" s="979"/>
      <c r="N46" s="742" t="s">
        <v>148</v>
      </c>
      <c r="O46" s="802">
        <v>46388</v>
      </c>
      <c r="P46" s="742" t="s">
        <v>17</v>
      </c>
      <c r="Q46" s="984" t="s">
        <v>70</v>
      </c>
      <c r="R46" s="818">
        <v>0</v>
      </c>
      <c r="S46" s="777"/>
      <c r="T46" s="742" t="s">
        <v>148</v>
      </c>
      <c r="U46" s="802">
        <v>46753</v>
      </c>
      <c r="V46" s="742" t="s">
        <v>17</v>
      </c>
      <c r="W46" s="984" t="s">
        <v>70</v>
      </c>
      <c r="X46" s="818">
        <v>0</v>
      </c>
      <c r="Y46" s="777"/>
      <c r="Z46" s="742" t="s">
        <v>148</v>
      </c>
      <c r="AA46" s="802">
        <v>47119</v>
      </c>
      <c r="AB46" s="742" t="s">
        <v>17</v>
      </c>
      <c r="AC46" s="984" t="s">
        <v>70</v>
      </c>
      <c r="AD46" s="818">
        <v>0</v>
      </c>
      <c r="AE46" s="777"/>
      <c r="AF46" s="742" t="s">
        <v>148</v>
      </c>
      <c r="AG46" s="802">
        <v>47484</v>
      </c>
      <c r="AH46" s="742" t="s">
        <v>17</v>
      </c>
      <c r="AI46" s="984" t="s">
        <v>70</v>
      </c>
      <c r="AJ46" s="818">
        <v>0</v>
      </c>
      <c r="AK46" s="777"/>
      <c r="AL46" s="437"/>
      <c r="AM46" s="597" t="s">
        <v>151</v>
      </c>
      <c r="AN46" s="584"/>
      <c r="AO46" s="658"/>
    </row>
    <row customHeight="1" ht="27.75">
      <c r="A47" s="660">
        <f>A46</f>
        <v>0</v>
      </c>
      <c r="B47" s="664"/>
      <c r="C47" s="658"/>
      <c r="D47" s="665" t="str">
        <f>A47&amp;"."&amp;B46&amp;".2"</f>
        <v>0.1.2</v>
      </c>
      <c r="E47" s="666" t="s">
        <v>152</v>
      </c>
      <c r="F47" s="466" t="s">
        <v>153</v>
      </c>
      <c r="G47" s="867"/>
      <c r="H47" s="808"/>
      <c r="I47" s="803"/>
      <c r="J47" s="759"/>
      <c r="K47" s="985" t="s">
        <v>70</v>
      </c>
      <c r="L47" s="864"/>
      <c r="M47" s="778"/>
      <c r="N47" s="759"/>
      <c r="O47" s="803"/>
      <c r="P47" s="759"/>
      <c r="Q47" s="986" t="s">
        <v>70</v>
      </c>
      <c r="R47" s="819"/>
      <c r="S47" s="778"/>
      <c r="T47" s="759"/>
      <c r="U47" s="803"/>
      <c r="V47" s="759"/>
      <c r="W47" s="986" t="s">
        <v>70</v>
      </c>
      <c r="X47" s="819"/>
      <c r="Y47" s="778"/>
      <c r="Z47" s="759"/>
      <c r="AA47" s="803"/>
      <c r="AB47" s="759"/>
      <c r="AC47" s="986" t="s">
        <v>70</v>
      </c>
      <c r="AD47" s="819"/>
      <c r="AE47" s="778"/>
      <c r="AF47" s="759"/>
      <c r="AG47" s="803"/>
      <c r="AH47" s="759"/>
      <c r="AI47" s="986" t="s">
        <v>70</v>
      </c>
      <c r="AJ47" s="819"/>
      <c r="AK47" s="778"/>
      <c r="AL47" s="437"/>
      <c r="AM47" s="597" t="s">
        <v>154</v>
      </c>
      <c r="AN47" s="584"/>
      <c r="AO47" s="658"/>
    </row>
    <row customHeight="1" ht="27.75">
      <c r="A48" s="660">
        <f>A47</f>
        <v>0</v>
      </c>
      <c r="B48" s="664"/>
      <c r="C48" s="658"/>
      <c r="D48" s="665" t="str">
        <f>A48&amp;"."&amp;B46&amp;".3"</f>
        <v>0.1.3</v>
      </c>
      <c r="E48" s="666" t="s">
        <v>155</v>
      </c>
      <c r="F48" s="466" t="s">
        <v>153</v>
      </c>
      <c r="G48" s="867"/>
      <c r="H48" s="808"/>
      <c r="I48" s="803"/>
      <c r="J48" s="759"/>
      <c r="K48" s="985" t="s">
        <v>70</v>
      </c>
      <c r="L48" s="864"/>
      <c r="M48" s="778"/>
      <c r="N48" s="759"/>
      <c r="O48" s="803"/>
      <c r="P48" s="759"/>
      <c r="Q48" s="986" t="s">
        <v>70</v>
      </c>
      <c r="R48" s="819"/>
      <c r="S48" s="778"/>
      <c r="T48" s="759"/>
      <c r="U48" s="803"/>
      <c r="V48" s="759"/>
      <c r="W48" s="986" t="s">
        <v>70</v>
      </c>
      <c r="X48" s="819"/>
      <c r="Y48" s="778"/>
      <c r="Z48" s="759"/>
      <c r="AA48" s="803"/>
      <c r="AB48" s="759"/>
      <c r="AC48" s="986" t="s">
        <v>70</v>
      </c>
      <c r="AD48" s="819"/>
      <c r="AE48" s="778"/>
      <c r="AF48" s="759"/>
      <c r="AG48" s="803"/>
      <c r="AH48" s="759"/>
      <c r="AI48" s="986" t="s">
        <v>70</v>
      </c>
      <c r="AJ48" s="819"/>
      <c r="AK48" s="778"/>
      <c r="AL48" s="437"/>
      <c r="AM48" s="597" t="s">
        <v>156</v>
      </c>
      <c r="AN48" s="584"/>
      <c r="AO48" s="658"/>
    </row>
    <row customHeight="1" ht="27.75">
      <c r="A49" s="660">
        <f>A48</f>
        <v>0</v>
      </c>
      <c r="B49" s="664"/>
      <c r="C49" s="658"/>
      <c r="D49" s="665" t="str">
        <f>A49&amp;"."&amp;B46&amp;".4"</f>
        <v>0.1.4</v>
      </c>
      <c r="E49" s="666" t="s">
        <v>157</v>
      </c>
      <c r="F49" s="466" t="s">
        <v>153</v>
      </c>
      <c r="G49" s="867"/>
      <c r="H49" s="808"/>
      <c r="I49" s="803"/>
      <c r="J49" s="759"/>
      <c r="K49" s="985" t="s">
        <v>70</v>
      </c>
      <c r="L49" s="864"/>
      <c r="M49" s="778"/>
      <c r="N49" s="759"/>
      <c r="O49" s="803"/>
      <c r="P49" s="759"/>
      <c r="Q49" s="986" t="s">
        <v>70</v>
      </c>
      <c r="R49" s="819"/>
      <c r="S49" s="778"/>
      <c r="T49" s="759"/>
      <c r="U49" s="803"/>
      <c r="V49" s="759"/>
      <c r="W49" s="986" t="s">
        <v>70</v>
      </c>
      <c r="X49" s="819"/>
      <c r="Y49" s="778"/>
      <c r="Z49" s="759"/>
      <c r="AA49" s="803"/>
      <c r="AB49" s="759"/>
      <c r="AC49" s="986" t="s">
        <v>70</v>
      </c>
      <c r="AD49" s="819"/>
      <c r="AE49" s="778"/>
      <c r="AF49" s="759"/>
      <c r="AG49" s="803"/>
      <c r="AH49" s="759"/>
      <c r="AI49" s="986" t="s">
        <v>70</v>
      </c>
      <c r="AJ49" s="819"/>
      <c r="AK49" s="778"/>
      <c r="AL49" s="437"/>
      <c r="AM49" s="598" t="s">
        <v>158</v>
      </c>
      <c r="AN49" s="584"/>
      <c r="AO49" s="658"/>
    </row>
    <row customHeight="1" ht="27.75">
      <c r="A50" s="660">
        <f>A49</f>
        <v>0</v>
      </c>
      <c r="B50" s="659">
        <f>B46</f>
        <v>1</v>
      </c>
      <c r="C50" s="658"/>
      <c r="D50" s="665" t="str">
        <f>A50&amp;"."&amp;B46&amp;".5"</f>
        <v>0.1.5</v>
      </c>
      <c r="E50" s="666" t="s">
        <v>159</v>
      </c>
      <c r="F50" s="466" t="s">
        <v>153</v>
      </c>
      <c r="G50" s="868"/>
      <c r="H50" s="808"/>
      <c r="I50" s="804"/>
      <c r="J50" s="743"/>
      <c r="K50" s="987" t="s">
        <v>70</v>
      </c>
      <c r="L50" s="865"/>
      <c r="M50" s="779"/>
      <c r="N50" s="743"/>
      <c r="O50" s="804"/>
      <c r="P50" s="743"/>
      <c r="Q50" s="988" t="s">
        <v>70</v>
      </c>
      <c r="R50" s="820"/>
      <c r="S50" s="779"/>
      <c r="T50" s="743"/>
      <c r="U50" s="804"/>
      <c r="V50" s="743"/>
      <c r="W50" s="988" t="s">
        <v>70</v>
      </c>
      <c r="X50" s="820"/>
      <c r="Y50" s="779"/>
      <c r="Z50" s="743"/>
      <c r="AA50" s="804"/>
      <c r="AB50" s="743"/>
      <c r="AC50" s="988" t="s">
        <v>70</v>
      </c>
      <c r="AD50" s="820"/>
      <c r="AE50" s="779"/>
      <c r="AF50" s="743"/>
      <c r="AG50" s="804"/>
      <c r="AH50" s="743"/>
      <c r="AI50" s="988" t="s">
        <v>70</v>
      </c>
      <c r="AJ50" s="820"/>
      <c r="AK50" s="779"/>
      <c r="AL50" s="437"/>
      <c r="AM50" s="597" t="s">
        <v>160</v>
      </c>
      <c r="AN50" s="584"/>
      <c r="AO50" s="658"/>
    </row>
    <row s="661" customFormat="1" customHeight="1" ht="0.75" hidden="1">
      <c r="A51" s="661"/>
      <c r="B51" s="659"/>
      <c r="D51" s="673"/>
      <c r="E51" s="687"/>
      <c r="F51" s="688"/>
      <c r="G51" s="689"/>
      <c r="H51" s="689"/>
      <c r="I51" s="689"/>
      <c r="J51" s="689"/>
      <c r="K51" s="689"/>
      <c r="L51" s="689"/>
      <c r="M51" s="689"/>
      <c r="N51" s="989"/>
      <c r="O51" s="989"/>
      <c r="P51" s="989"/>
      <c r="Q51" s="989"/>
      <c r="R51" s="989"/>
      <c r="S51" s="989"/>
      <c r="T51" s="989"/>
      <c r="U51" s="989"/>
      <c r="V51" s="989"/>
      <c r="W51" s="989"/>
      <c r="X51" s="989"/>
      <c r="Y51" s="989"/>
      <c r="Z51" s="989"/>
      <c r="AA51" s="989"/>
      <c r="AB51" s="989"/>
      <c r="AC51" s="989"/>
      <c r="AD51" s="989"/>
      <c r="AE51" s="989"/>
      <c r="AF51" s="989"/>
      <c r="AG51" s="989"/>
      <c r="AH51" s="989"/>
      <c r="AI51" s="989"/>
      <c r="AJ51" s="989"/>
      <c r="AK51" s="989"/>
      <c r="AL51" s="441"/>
      <c r="AM51" s="599"/>
      <c r="AN51" s="359"/>
    </row>
    <row s="661" customFormat="1" customHeight="1" ht="0.75" hidden="1">
      <c r="A52" s="661"/>
      <c r="B52" s="659"/>
      <c r="D52" s="693"/>
      <c r="E52" s="798"/>
      <c r="F52" s="798"/>
      <c r="G52" s="683"/>
      <c r="H52" s="694"/>
      <c r="I52" s="684"/>
      <c r="J52" s="295"/>
      <c r="K52" s="684"/>
      <c r="L52" s="695"/>
      <c r="M52" s="692"/>
      <c r="N52" s="694"/>
      <c r="O52" s="684"/>
      <c r="P52" s="295"/>
      <c r="Q52" s="684"/>
      <c r="R52" s="695"/>
      <c r="S52" s="692"/>
      <c r="T52" s="694"/>
      <c r="U52" s="684"/>
      <c r="V52" s="295"/>
      <c r="W52" s="684"/>
      <c r="X52" s="695"/>
      <c r="Y52" s="692"/>
      <c r="Z52" s="694"/>
      <c r="AA52" s="684"/>
      <c r="AB52" s="295"/>
      <c r="AC52" s="684"/>
      <c r="AD52" s="695"/>
      <c r="AE52" s="692"/>
      <c r="AF52" s="694"/>
      <c r="AG52" s="684"/>
      <c r="AH52" s="295"/>
      <c r="AI52" s="684"/>
      <c r="AJ52" s="695"/>
      <c r="AK52" s="692"/>
      <c r="AL52" s="604"/>
      <c r="AM52" s="597"/>
      <c r="AN52" s="584"/>
    </row>
    <row customHeight="1" ht="56.25">
      <c r="A53" s="658"/>
      <c r="B53" s="659"/>
      <c r="D53" s="260" t="s">
        <v>67</v>
      </c>
      <c r="E53" s="795" t="s">
        <v>162</v>
      </c>
      <c r="F53" s="796"/>
      <c r="G53" s="796"/>
      <c r="H53" s="796"/>
      <c r="I53" s="796"/>
      <c r="J53" s="796"/>
      <c r="K53" s="796"/>
      <c r="L53" s="796"/>
      <c r="M53" s="797"/>
      <c r="N53" s="796"/>
      <c r="O53" s="796"/>
      <c r="P53" s="796"/>
      <c r="Q53" s="796"/>
      <c r="R53" s="796"/>
      <c r="S53" s="797"/>
      <c r="T53" s="796"/>
      <c r="U53" s="796"/>
      <c r="V53" s="796"/>
      <c r="W53" s="796"/>
      <c r="X53" s="796"/>
      <c r="Y53" s="797"/>
      <c r="Z53" s="796"/>
      <c r="AA53" s="796"/>
      <c r="AB53" s="796"/>
      <c r="AC53" s="796"/>
      <c r="AD53" s="796"/>
      <c r="AE53" s="797"/>
      <c r="AF53" s="796"/>
      <c r="AG53" s="796"/>
      <c r="AH53" s="796"/>
      <c r="AI53" s="796"/>
      <c r="AJ53" s="796"/>
      <c r="AK53" s="797"/>
      <c r="AL53" s="443"/>
      <c r="AM53" s="597" t="s">
        <v>163</v>
      </c>
    </row>
    <row customHeight="1" ht="33.75">
      <c r="A54" s="660" t="s">
        <v>164</v>
      </c>
      <c r="B54" s="659"/>
      <c r="C54" s="353"/>
      <c r="D54" s="591" t="str">
        <f>A54</f>
        <v>2.1</v>
      </c>
      <c r="E54" s="283" t="str">
        <f>IF(ISERROR(INDEX(activity,MATCH(SUBSTITUTE(D54,"2.",""),List01_N_activity,0))),"",OFFSET(INDEX(activity,MATCH(SUBSTITUTE(D54,"2.",""),List01_N_activity,0)),,1))</f>
        <v>Тариф на захоронение твердых коммунальных отходов</v>
      </c>
      <c r="F54" s="220"/>
      <c r="G54" s="282"/>
      <c r="H54" s="282"/>
      <c r="I54" s="226"/>
      <c r="J54" s="358"/>
      <c r="K54" s="226"/>
      <c r="L54" s="358"/>
      <c r="M54" s="226"/>
      <c r="N54" s="282"/>
      <c r="O54" s="358"/>
      <c r="P54" s="358"/>
      <c r="Q54" s="358"/>
      <c r="R54" s="358"/>
      <c r="S54" s="358"/>
      <c r="T54" s="282"/>
      <c r="U54" s="358"/>
      <c r="V54" s="358"/>
      <c r="W54" s="358"/>
      <c r="X54" s="358"/>
      <c r="Y54" s="358"/>
      <c r="Z54" s="282"/>
      <c r="AA54" s="358"/>
      <c r="AB54" s="358"/>
      <c r="AC54" s="358"/>
      <c r="AD54" s="358"/>
      <c r="AE54" s="358"/>
      <c r="AF54" s="282"/>
      <c r="AG54" s="358"/>
      <c r="AH54" s="358"/>
      <c r="AI54" s="358"/>
      <c r="AJ54" s="358"/>
      <c r="AK54" s="358"/>
      <c r="AL54" s="225"/>
      <c r="AM54" s="600" t="s">
        <v>146</v>
      </c>
      <c r="AO54" s="343"/>
    </row>
    <row customHeight="1" ht="33.75">
      <c r="A55" s="660" t="str">
        <f>A54</f>
        <v>2.1</v>
      </c>
      <c r="B55" s="659" t="s">
        <v>66</v>
      </c>
      <c r="C55" s="585"/>
      <c r="D55" s="433" t="str">
        <f>D54&amp;"."&amp;B55&amp;".1"</f>
        <v>2.1.1.1</v>
      </c>
      <c r="E55" s="281" t="s">
        <v>147</v>
      </c>
      <c r="F55" s="435" t="s">
        <v>73</v>
      </c>
      <c r="G55" s="809" t="s">
        <v>165</v>
      </c>
      <c r="H55" s="808" t="s">
        <v>148</v>
      </c>
      <c r="I55" s="802">
        <v>46023</v>
      </c>
      <c r="J55" s="742" t="s">
        <v>148</v>
      </c>
      <c r="K55" s="802">
        <v>46387</v>
      </c>
      <c r="L55" s="818">
        <f>90.948*1000</f>
        <v>90948</v>
      </c>
      <c r="M55" s="777"/>
      <c r="N55" s="742" t="s">
        <v>148</v>
      </c>
      <c r="O55" s="802">
        <v>46388</v>
      </c>
      <c r="P55" s="742" t="s">
        <v>148</v>
      </c>
      <c r="Q55" s="802">
        <v>46752</v>
      </c>
      <c r="R55" s="818">
        <v>90948</v>
      </c>
      <c r="S55" s="777"/>
      <c r="T55" s="742" t="s">
        <v>148</v>
      </c>
      <c r="U55" s="802">
        <v>46753</v>
      </c>
      <c r="V55" s="742" t="s">
        <v>148</v>
      </c>
      <c r="W55" s="802">
        <v>47118</v>
      </c>
      <c r="X55" s="818">
        <v>90948</v>
      </c>
      <c r="Y55" s="777"/>
      <c r="Z55" s="742" t="s">
        <v>148</v>
      </c>
      <c r="AA55" s="802">
        <v>47119</v>
      </c>
      <c r="AB55" s="742" t="s">
        <v>148</v>
      </c>
      <c r="AC55" s="802">
        <v>47483</v>
      </c>
      <c r="AD55" s="818">
        <v>90948</v>
      </c>
      <c r="AE55" s="777"/>
      <c r="AF55" s="742" t="s">
        <v>148</v>
      </c>
      <c r="AG55" s="802">
        <v>47484</v>
      </c>
      <c r="AH55" s="742" t="s">
        <v>148</v>
      </c>
      <c r="AI55" s="802">
        <v>47848</v>
      </c>
      <c r="AJ55" s="818">
        <v>90948</v>
      </c>
      <c r="AK55" s="777"/>
      <c r="AL55" s="437"/>
      <c r="AM55" s="597" t="s">
        <v>151</v>
      </c>
    </row>
    <row customHeight="1" ht="45">
      <c r="A56" s="660" t="str">
        <f>A55</f>
        <v>2.1</v>
      </c>
      <c r="B56" s="659"/>
      <c r="C56" s="585"/>
      <c r="D56" s="433" t="str">
        <f>D54&amp;"."&amp;B55&amp;".2"</f>
        <v>2.1.1.2</v>
      </c>
      <c r="E56" s="281" t="s">
        <v>152</v>
      </c>
      <c r="F56" s="435" t="s">
        <v>153</v>
      </c>
      <c r="G56" s="810"/>
      <c r="H56" s="808"/>
      <c r="I56" s="803"/>
      <c r="J56" s="759"/>
      <c r="K56" s="803"/>
      <c r="L56" s="819"/>
      <c r="M56" s="778"/>
      <c r="N56" s="759"/>
      <c r="O56" s="803"/>
      <c r="P56" s="759"/>
      <c r="Q56" s="803"/>
      <c r="R56" s="819"/>
      <c r="S56" s="778"/>
      <c r="T56" s="759"/>
      <c r="U56" s="803"/>
      <c r="V56" s="759"/>
      <c r="W56" s="803"/>
      <c r="X56" s="819"/>
      <c r="Y56" s="778"/>
      <c r="Z56" s="759"/>
      <c r="AA56" s="803"/>
      <c r="AB56" s="759"/>
      <c r="AC56" s="803"/>
      <c r="AD56" s="819"/>
      <c r="AE56" s="778"/>
      <c r="AF56" s="759"/>
      <c r="AG56" s="803"/>
      <c r="AH56" s="759"/>
      <c r="AI56" s="803"/>
      <c r="AJ56" s="819"/>
      <c r="AK56" s="778"/>
      <c r="AL56" s="437"/>
      <c r="AM56" s="597" t="s">
        <v>154</v>
      </c>
    </row>
    <row customHeight="1" ht="33.75">
      <c r="A57" s="660" t="str">
        <f>A56</f>
        <v>2.1</v>
      </c>
      <c r="B57" s="659"/>
      <c r="C57" s="585"/>
      <c r="D57" s="433" t="str">
        <f>D54&amp;"."&amp;B55&amp;".3"</f>
        <v>2.1.1.3</v>
      </c>
      <c r="E57" s="281" t="s">
        <v>155</v>
      </c>
      <c r="F57" s="435" t="s">
        <v>153</v>
      </c>
      <c r="G57" s="810"/>
      <c r="H57" s="808"/>
      <c r="I57" s="803"/>
      <c r="J57" s="759"/>
      <c r="K57" s="803"/>
      <c r="L57" s="819"/>
      <c r="M57" s="778"/>
      <c r="N57" s="759"/>
      <c r="O57" s="803"/>
      <c r="P57" s="759"/>
      <c r="Q57" s="803"/>
      <c r="R57" s="819"/>
      <c r="S57" s="778"/>
      <c r="T57" s="759"/>
      <c r="U57" s="803"/>
      <c r="V57" s="759"/>
      <c r="W57" s="803"/>
      <c r="X57" s="819"/>
      <c r="Y57" s="778"/>
      <c r="Z57" s="759"/>
      <c r="AA57" s="803"/>
      <c r="AB57" s="759"/>
      <c r="AC57" s="803"/>
      <c r="AD57" s="819"/>
      <c r="AE57" s="778"/>
      <c r="AF57" s="759"/>
      <c r="AG57" s="803"/>
      <c r="AH57" s="759"/>
      <c r="AI57" s="803"/>
      <c r="AJ57" s="819"/>
      <c r="AK57" s="778"/>
      <c r="AL57" s="437"/>
      <c r="AM57" s="597" t="s">
        <v>156</v>
      </c>
    </row>
    <row customHeight="1" ht="45">
      <c r="A58" s="660" t="str">
        <f>A57</f>
        <v>2.1</v>
      </c>
      <c r="B58" s="659"/>
      <c r="C58" s="585"/>
      <c r="D58" s="433" t="str">
        <f>D54&amp;"."&amp;B55&amp;".4"</f>
        <v>2.1.1.4</v>
      </c>
      <c r="E58" s="281" t="s">
        <v>157</v>
      </c>
      <c r="F58" s="435" t="s">
        <v>153</v>
      </c>
      <c r="G58" s="810"/>
      <c r="H58" s="808"/>
      <c r="I58" s="803"/>
      <c r="J58" s="759"/>
      <c r="K58" s="803"/>
      <c r="L58" s="819"/>
      <c r="M58" s="778"/>
      <c r="N58" s="759"/>
      <c r="O58" s="803"/>
      <c r="P58" s="759"/>
      <c r="Q58" s="803"/>
      <c r="R58" s="819"/>
      <c r="S58" s="778"/>
      <c r="T58" s="759"/>
      <c r="U58" s="803"/>
      <c r="V58" s="759"/>
      <c r="W58" s="803"/>
      <c r="X58" s="819"/>
      <c r="Y58" s="778"/>
      <c r="Z58" s="759"/>
      <c r="AA58" s="803"/>
      <c r="AB58" s="759"/>
      <c r="AC58" s="803"/>
      <c r="AD58" s="819"/>
      <c r="AE58" s="778"/>
      <c r="AF58" s="759"/>
      <c r="AG58" s="803"/>
      <c r="AH58" s="759"/>
      <c r="AI58" s="803"/>
      <c r="AJ58" s="819"/>
      <c r="AK58" s="778"/>
      <c r="AL58" s="437"/>
      <c r="AM58" s="598" t="s">
        <v>158</v>
      </c>
    </row>
    <row customHeight="1" ht="56.25">
      <c r="A59" s="660" t="str">
        <f>A58</f>
        <v>2.1</v>
      </c>
      <c r="B59" s="659" t="str">
        <f>B55</f>
        <v>1</v>
      </c>
      <c r="C59" s="585"/>
      <c r="D59" s="433" t="str">
        <f>D54&amp;"."&amp;B55&amp;".5"</f>
        <v>2.1.1.5</v>
      </c>
      <c r="E59" s="281" t="s">
        <v>159</v>
      </c>
      <c r="F59" s="435" t="s">
        <v>153</v>
      </c>
      <c r="G59" s="811"/>
      <c r="H59" s="808"/>
      <c r="I59" s="804"/>
      <c r="J59" s="743"/>
      <c r="K59" s="804"/>
      <c r="L59" s="820"/>
      <c r="M59" s="779"/>
      <c r="N59" s="743"/>
      <c r="O59" s="804"/>
      <c r="P59" s="743"/>
      <c r="Q59" s="804"/>
      <c r="R59" s="820"/>
      <c r="S59" s="779"/>
      <c r="T59" s="743"/>
      <c r="U59" s="804"/>
      <c r="V59" s="743"/>
      <c r="W59" s="804"/>
      <c r="X59" s="820"/>
      <c r="Y59" s="779"/>
      <c r="Z59" s="743"/>
      <c r="AA59" s="804"/>
      <c r="AB59" s="743"/>
      <c r="AC59" s="804"/>
      <c r="AD59" s="820"/>
      <c r="AE59" s="779"/>
      <c r="AF59" s="743"/>
      <c r="AG59" s="804"/>
      <c r="AH59" s="743"/>
      <c r="AI59" s="804"/>
      <c r="AJ59" s="820"/>
      <c r="AK59" s="779"/>
      <c r="AL59" s="445"/>
      <c r="AM59" s="597" t="s">
        <v>160</v>
      </c>
    </row>
    <row customHeight="1" ht="39">
      <c r="A60" s="660" t="str">
        <f>A59</f>
        <v>2.1</v>
      </c>
      <c r="B60" s="664">
        <v>2</v>
      </c>
      <c r="C60" s="658"/>
      <c r="D60" s="665" t="str">
        <f>A60&amp;"."&amp;B60&amp;".1"</f>
        <v>2.1.2.1</v>
      </c>
      <c r="E60" s="666" t="s">
        <v>147</v>
      </c>
      <c r="F60" s="466" t="s">
        <v>75</v>
      </c>
      <c r="G60" s="809" t="s">
        <v>166</v>
      </c>
      <c r="H60" s="808" t="s">
        <v>148</v>
      </c>
      <c r="I60" s="802">
        <v>46023</v>
      </c>
      <c r="J60" s="742" t="s">
        <v>148</v>
      </c>
      <c r="K60" s="802">
        <v>46387</v>
      </c>
      <c r="L60" s="818">
        <v>7964.119075</v>
      </c>
      <c r="M60" s="777"/>
      <c r="N60" s="742" t="s">
        <v>148</v>
      </c>
      <c r="O60" s="802">
        <v>46388</v>
      </c>
      <c r="P60" s="742" t="s">
        <v>148</v>
      </c>
      <c r="Q60" s="802">
        <v>46752</v>
      </c>
      <c r="R60" s="818">
        <v>7964.119075</v>
      </c>
      <c r="S60" s="777"/>
      <c r="T60" s="742" t="s">
        <v>148</v>
      </c>
      <c r="U60" s="802">
        <v>46753</v>
      </c>
      <c r="V60" s="742" t="s">
        <v>148</v>
      </c>
      <c r="W60" s="802">
        <v>47118</v>
      </c>
      <c r="X60" s="818">
        <v>7964.119075</v>
      </c>
      <c r="Y60" s="777"/>
      <c r="Z60" s="742" t="s">
        <v>148</v>
      </c>
      <c r="AA60" s="802">
        <v>47119</v>
      </c>
      <c r="AB60" s="742" t="s">
        <v>148</v>
      </c>
      <c r="AC60" s="802">
        <v>47483</v>
      </c>
      <c r="AD60" s="818">
        <v>7964.119075</v>
      </c>
      <c r="AE60" s="777"/>
      <c r="AF60" s="742" t="s">
        <v>148</v>
      </c>
      <c r="AG60" s="802">
        <v>47484</v>
      </c>
      <c r="AH60" s="742" t="s">
        <v>148</v>
      </c>
      <c r="AI60" s="802">
        <v>47848</v>
      </c>
      <c r="AJ60" s="818">
        <v>7964.119075</v>
      </c>
      <c r="AK60" s="777"/>
      <c r="AL60" s="437"/>
      <c r="AM60" s="597" t="s">
        <v>151</v>
      </c>
      <c r="AN60" s="584"/>
      <c r="AO60" s="658"/>
    </row>
    <row customHeight="1" ht="39">
      <c r="A61" s="660" t="str">
        <f>A60</f>
        <v>2.1</v>
      </c>
      <c r="B61" s="664"/>
      <c r="C61" s="658"/>
      <c r="D61" s="665" t="str">
        <f>A61&amp;"."&amp;B60&amp;".2"</f>
        <v>2.1.2.2</v>
      </c>
      <c r="E61" s="666" t="s">
        <v>152</v>
      </c>
      <c r="F61" s="466" t="s">
        <v>153</v>
      </c>
      <c r="G61" s="810"/>
      <c r="H61" s="808"/>
      <c r="I61" s="803"/>
      <c r="J61" s="759"/>
      <c r="K61" s="803"/>
      <c r="L61" s="819"/>
      <c r="M61" s="778"/>
      <c r="N61" s="759"/>
      <c r="O61" s="803"/>
      <c r="P61" s="759"/>
      <c r="Q61" s="803"/>
      <c r="R61" s="819"/>
      <c r="S61" s="778"/>
      <c r="T61" s="759"/>
      <c r="U61" s="803"/>
      <c r="V61" s="759"/>
      <c r="W61" s="803"/>
      <c r="X61" s="819"/>
      <c r="Y61" s="778"/>
      <c r="Z61" s="759"/>
      <c r="AA61" s="803"/>
      <c r="AB61" s="759"/>
      <c r="AC61" s="803"/>
      <c r="AD61" s="819"/>
      <c r="AE61" s="778"/>
      <c r="AF61" s="759"/>
      <c r="AG61" s="803"/>
      <c r="AH61" s="759"/>
      <c r="AI61" s="803"/>
      <c r="AJ61" s="819"/>
      <c r="AK61" s="778"/>
      <c r="AL61" s="437"/>
      <c r="AM61" s="597" t="s">
        <v>154</v>
      </c>
      <c r="AN61" s="584"/>
      <c r="AO61" s="658"/>
    </row>
    <row customHeight="1" ht="39">
      <c r="A62" s="660" t="str">
        <f>A61</f>
        <v>2.1</v>
      </c>
      <c r="B62" s="664"/>
      <c r="C62" s="658"/>
      <c r="D62" s="665" t="str">
        <f>A62&amp;"."&amp;B60&amp;".3"</f>
        <v>2.1.2.3</v>
      </c>
      <c r="E62" s="666" t="s">
        <v>155</v>
      </c>
      <c r="F62" s="466" t="s">
        <v>153</v>
      </c>
      <c r="G62" s="810"/>
      <c r="H62" s="808"/>
      <c r="I62" s="803"/>
      <c r="J62" s="759"/>
      <c r="K62" s="803"/>
      <c r="L62" s="819"/>
      <c r="M62" s="778"/>
      <c r="N62" s="759"/>
      <c r="O62" s="803"/>
      <c r="P62" s="759"/>
      <c r="Q62" s="803"/>
      <c r="R62" s="819"/>
      <c r="S62" s="778"/>
      <c r="T62" s="759"/>
      <c r="U62" s="803"/>
      <c r="V62" s="759"/>
      <c r="W62" s="803"/>
      <c r="X62" s="819"/>
      <c r="Y62" s="778"/>
      <c r="Z62" s="759"/>
      <c r="AA62" s="803"/>
      <c r="AB62" s="759"/>
      <c r="AC62" s="803"/>
      <c r="AD62" s="819"/>
      <c r="AE62" s="778"/>
      <c r="AF62" s="759"/>
      <c r="AG62" s="803"/>
      <c r="AH62" s="759"/>
      <c r="AI62" s="803"/>
      <c r="AJ62" s="819"/>
      <c r="AK62" s="778"/>
      <c r="AL62" s="437"/>
      <c r="AM62" s="597" t="s">
        <v>156</v>
      </c>
      <c r="AN62" s="584"/>
      <c r="AO62" s="658"/>
    </row>
    <row customHeight="1" ht="39">
      <c r="A63" s="660" t="str">
        <f>A62</f>
        <v>2.1</v>
      </c>
      <c r="B63" s="664"/>
      <c r="C63" s="658"/>
      <c r="D63" s="665" t="str">
        <f>A63&amp;"."&amp;B60&amp;".4"</f>
        <v>2.1.2.4</v>
      </c>
      <c r="E63" s="666" t="s">
        <v>157</v>
      </c>
      <c r="F63" s="466" t="s">
        <v>153</v>
      </c>
      <c r="G63" s="810"/>
      <c r="H63" s="808"/>
      <c r="I63" s="803"/>
      <c r="J63" s="759"/>
      <c r="K63" s="803"/>
      <c r="L63" s="819"/>
      <c r="M63" s="778"/>
      <c r="N63" s="759"/>
      <c r="O63" s="803"/>
      <c r="P63" s="759"/>
      <c r="Q63" s="803"/>
      <c r="R63" s="819"/>
      <c r="S63" s="778"/>
      <c r="T63" s="759"/>
      <c r="U63" s="803"/>
      <c r="V63" s="759"/>
      <c r="W63" s="803"/>
      <c r="X63" s="819"/>
      <c r="Y63" s="778"/>
      <c r="Z63" s="759"/>
      <c r="AA63" s="803"/>
      <c r="AB63" s="759"/>
      <c r="AC63" s="803"/>
      <c r="AD63" s="819"/>
      <c r="AE63" s="778"/>
      <c r="AF63" s="759"/>
      <c r="AG63" s="803"/>
      <c r="AH63" s="759"/>
      <c r="AI63" s="803"/>
      <c r="AJ63" s="819"/>
      <c r="AK63" s="778"/>
      <c r="AL63" s="437"/>
      <c r="AM63" s="598" t="s">
        <v>158</v>
      </c>
      <c r="AN63" s="584"/>
      <c r="AO63" s="658"/>
    </row>
    <row customHeight="1" ht="39">
      <c r="A64" s="660" t="str">
        <f>A63</f>
        <v>2.1</v>
      </c>
      <c r="B64" s="659">
        <f>B60</f>
        <v>2</v>
      </c>
      <c r="C64" s="658"/>
      <c r="D64" s="665" t="str">
        <f>A64&amp;"."&amp;B60&amp;".5"</f>
        <v>2.1.2.5</v>
      </c>
      <c r="E64" s="666" t="s">
        <v>159</v>
      </c>
      <c r="F64" s="466" t="s">
        <v>153</v>
      </c>
      <c r="G64" s="811"/>
      <c r="H64" s="808"/>
      <c r="I64" s="804"/>
      <c r="J64" s="743"/>
      <c r="K64" s="804"/>
      <c r="L64" s="820"/>
      <c r="M64" s="779"/>
      <c r="N64" s="743"/>
      <c r="O64" s="804"/>
      <c r="P64" s="743"/>
      <c r="Q64" s="804"/>
      <c r="R64" s="820"/>
      <c r="S64" s="779"/>
      <c r="T64" s="743"/>
      <c r="U64" s="804"/>
      <c r="V64" s="743"/>
      <c r="W64" s="804"/>
      <c r="X64" s="820"/>
      <c r="Y64" s="779"/>
      <c r="Z64" s="743"/>
      <c r="AA64" s="804"/>
      <c r="AB64" s="743"/>
      <c r="AC64" s="804"/>
      <c r="AD64" s="820"/>
      <c r="AE64" s="779"/>
      <c r="AF64" s="743"/>
      <c r="AG64" s="804"/>
      <c r="AH64" s="743"/>
      <c r="AI64" s="804"/>
      <c r="AJ64" s="820"/>
      <c r="AK64" s="779"/>
      <c r="AL64" s="602"/>
      <c r="AM64" s="597" t="s">
        <v>160</v>
      </c>
      <c r="AN64" s="584"/>
      <c r="AO64" s="658"/>
    </row>
    <row s="661" customFormat="1" customHeight="1" ht="5.25" hidden="1">
      <c r="A65" s="661"/>
      <c r="B65" s="659"/>
      <c r="D65" s="686"/>
      <c r="E65" s="605"/>
      <c r="F65" s="606"/>
      <c r="G65" s="314"/>
      <c r="H65" s="314"/>
      <c r="I65" s="314"/>
      <c r="J65" s="314"/>
      <c r="K65" s="314"/>
      <c r="L65" s="314"/>
      <c r="M65" s="314"/>
      <c r="N65" s="983"/>
      <c r="O65" s="983"/>
      <c r="P65" s="983"/>
      <c r="Q65" s="983"/>
      <c r="R65" s="983"/>
      <c r="S65" s="983"/>
      <c r="T65" s="983"/>
      <c r="U65" s="983"/>
      <c r="V65" s="983"/>
      <c r="W65" s="983"/>
      <c r="X65" s="983"/>
      <c r="Y65" s="983"/>
      <c r="Z65" s="983"/>
      <c r="AA65" s="983"/>
      <c r="AB65" s="983"/>
      <c r="AC65" s="983"/>
      <c r="AD65" s="983"/>
      <c r="AE65" s="983"/>
      <c r="AF65" s="983"/>
      <c r="AG65" s="983"/>
      <c r="AH65" s="983"/>
      <c r="AI65" s="983"/>
      <c r="AJ65" s="983"/>
      <c r="AK65" s="983"/>
      <c r="AL65" s="360"/>
      <c r="AM65" s="599"/>
      <c r="AN65" s="310"/>
    </row>
    <row s="658" customFormat="1" customHeight="1" ht="0.75" hidden="1">
      <c r="A66" s="658"/>
      <c r="B66" s="659"/>
      <c r="D66" s="682"/>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c r="AL66" s="604"/>
      <c r="AM66" s="597"/>
      <c r="AN66" s="359"/>
    </row>
    <row s="658" customFormat="1" customHeight="1" ht="0.75" hidden="1">
      <c r="A67" s="660" t="s">
        <v>98</v>
      </c>
      <c r="B67" s="659"/>
      <c r="D67" s="591"/>
      <c r="E67" s="677"/>
      <c r="F67" s="678"/>
      <c r="G67" s="679"/>
      <c r="H67" s="679"/>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79"/>
      <c r="AI67" s="679"/>
      <c r="AJ67" s="679"/>
      <c r="AK67" s="679"/>
      <c r="AL67" s="596"/>
      <c r="AM67" s="600"/>
      <c r="AN67" s="359"/>
      <c r="AO67" s="343"/>
    </row>
    <row s="658" customFormat="1" customHeight="1" ht="0.75" hidden="1">
      <c r="A68" s="660" t="str">
        <f>A67</f>
        <v>6.1</v>
      </c>
      <c r="B68" s="659" t="s">
        <v>66</v>
      </c>
      <c r="C68" s="585"/>
      <c r="D68" s="433"/>
      <c r="E68" s="592"/>
      <c r="F68" s="466"/>
      <c r="G68" s="690"/>
      <c r="H68" s="670"/>
      <c r="I68" s="684"/>
      <c r="J68" s="681"/>
      <c r="K68" s="684"/>
      <c r="L68" s="691"/>
      <c r="M68" s="692"/>
      <c r="N68" s="670"/>
      <c r="O68" s="684"/>
      <c r="P68" s="681"/>
      <c r="Q68" s="684"/>
      <c r="R68" s="691"/>
      <c r="S68" s="692"/>
      <c r="T68" s="670"/>
      <c r="U68" s="684"/>
      <c r="V68" s="681"/>
      <c r="W68" s="684"/>
      <c r="X68" s="691"/>
      <c r="Y68" s="692"/>
      <c r="Z68" s="670"/>
      <c r="AA68" s="684"/>
      <c r="AB68" s="681"/>
      <c r="AC68" s="684"/>
      <c r="AD68" s="691"/>
      <c r="AE68" s="692"/>
      <c r="AF68" s="670"/>
      <c r="AG68" s="684"/>
      <c r="AH68" s="681"/>
      <c r="AI68" s="684"/>
      <c r="AJ68" s="691"/>
      <c r="AK68" s="692"/>
      <c r="AL68" s="672"/>
      <c r="AM68" s="597"/>
      <c r="AN68" s="359"/>
    </row>
    <row s="658" customFormat="1" customHeight="1" ht="0.75" hidden="1">
      <c r="A69" s="660" t="str">
        <f>A68</f>
        <v>6.1</v>
      </c>
      <c r="B69" s="659"/>
      <c r="C69" s="585"/>
      <c r="D69" s="433"/>
      <c r="E69" s="592"/>
      <c r="F69" s="466"/>
      <c r="G69" s="690"/>
      <c r="H69" s="670"/>
      <c r="I69" s="681"/>
      <c r="J69" s="681"/>
      <c r="K69" s="681"/>
      <c r="L69" s="691"/>
      <c r="M69" s="692"/>
      <c r="N69" s="670"/>
      <c r="O69" s="681"/>
      <c r="P69" s="681"/>
      <c r="Q69" s="681"/>
      <c r="R69" s="691"/>
      <c r="S69" s="692"/>
      <c r="T69" s="670"/>
      <c r="U69" s="681"/>
      <c r="V69" s="681"/>
      <c r="W69" s="681"/>
      <c r="X69" s="691"/>
      <c r="Y69" s="692"/>
      <c r="Z69" s="670"/>
      <c r="AA69" s="681"/>
      <c r="AB69" s="681"/>
      <c r="AC69" s="681"/>
      <c r="AD69" s="691"/>
      <c r="AE69" s="692"/>
      <c r="AF69" s="670"/>
      <c r="AG69" s="681"/>
      <c r="AH69" s="681"/>
      <c r="AI69" s="681"/>
      <c r="AJ69" s="691"/>
      <c r="AK69" s="692"/>
      <c r="AL69" s="672"/>
      <c r="AM69" s="597"/>
      <c r="AN69" s="359"/>
    </row>
    <row s="658" customFormat="1" customHeight="1" ht="0.75" hidden="1">
      <c r="A70" s="660" t="str">
        <f>A69</f>
        <v>6.1</v>
      </c>
      <c r="B70" s="659"/>
      <c r="C70" s="585"/>
      <c r="D70" s="433"/>
      <c r="E70" s="592"/>
      <c r="F70" s="466"/>
      <c r="G70" s="690"/>
      <c r="H70" s="670"/>
      <c r="I70" s="681"/>
      <c r="J70" s="681"/>
      <c r="K70" s="681"/>
      <c r="L70" s="691"/>
      <c r="M70" s="692"/>
      <c r="N70" s="670"/>
      <c r="O70" s="681"/>
      <c r="P70" s="681"/>
      <c r="Q70" s="681"/>
      <c r="R70" s="691"/>
      <c r="S70" s="692"/>
      <c r="T70" s="670"/>
      <c r="U70" s="681"/>
      <c r="V70" s="681"/>
      <c r="W70" s="681"/>
      <c r="X70" s="691"/>
      <c r="Y70" s="692"/>
      <c r="Z70" s="670"/>
      <c r="AA70" s="681"/>
      <c r="AB70" s="681"/>
      <c r="AC70" s="681"/>
      <c r="AD70" s="691"/>
      <c r="AE70" s="692"/>
      <c r="AF70" s="670"/>
      <c r="AG70" s="681"/>
      <c r="AH70" s="681"/>
      <c r="AI70" s="681"/>
      <c r="AJ70" s="691"/>
      <c r="AK70" s="692"/>
      <c r="AL70" s="672"/>
      <c r="AM70" s="597"/>
      <c r="AN70" s="359"/>
    </row>
    <row s="658" customFormat="1" customHeight="1" ht="0.75" hidden="1">
      <c r="A71" s="660" t="str">
        <f>A70</f>
        <v>6.1</v>
      </c>
      <c r="B71" s="659"/>
      <c r="C71" s="585"/>
      <c r="D71" s="433"/>
      <c r="E71" s="592"/>
      <c r="F71" s="466"/>
      <c r="G71" s="690"/>
      <c r="H71" s="670"/>
      <c r="I71" s="681"/>
      <c r="J71" s="681"/>
      <c r="K71" s="681"/>
      <c r="L71" s="691"/>
      <c r="M71" s="692"/>
      <c r="N71" s="670"/>
      <c r="O71" s="681"/>
      <c r="P71" s="681"/>
      <c r="Q71" s="681"/>
      <c r="R71" s="691"/>
      <c r="S71" s="692"/>
      <c r="T71" s="670"/>
      <c r="U71" s="681"/>
      <c r="V71" s="681"/>
      <c r="W71" s="681"/>
      <c r="X71" s="691"/>
      <c r="Y71" s="692"/>
      <c r="Z71" s="670"/>
      <c r="AA71" s="681"/>
      <c r="AB71" s="681"/>
      <c r="AC71" s="681"/>
      <c r="AD71" s="691"/>
      <c r="AE71" s="692"/>
      <c r="AF71" s="670"/>
      <c r="AG71" s="681"/>
      <c r="AH71" s="681"/>
      <c r="AI71" s="681"/>
      <c r="AJ71" s="691"/>
      <c r="AK71" s="692"/>
      <c r="AL71" s="672"/>
      <c r="AM71" s="598"/>
      <c r="AN71" s="359"/>
    </row>
    <row s="658" customFormat="1" customHeight="1" ht="0.75" hidden="1">
      <c r="A72" s="660" t="str">
        <f>A71</f>
        <v>6.1</v>
      </c>
      <c r="B72" s="659" t="str">
        <f>B68</f>
        <v>1</v>
      </c>
      <c r="C72" s="585"/>
      <c r="D72" s="433"/>
      <c r="E72" s="592"/>
      <c r="F72" s="466"/>
      <c r="G72" s="690"/>
      <c r="H72" s="670"/>
      <c r="I72" s="681"/>
      <c r="J72" s="681"/>
      <c r="K72" s="681"/>
      <c r="L72" s="691"/>
      <c r="M72" s="692"/>
      <c r="N72" s="670"/>
      <c r="O72" s="681"/>
      <c r="P72" s="681"/>
      <c r="Q72" s="681"/>
      <c r="R72" s="691"/>
      <c r="S72" s="692"/>
      <c r="T72" s="670"/>
      <c r="U72" s="681"/>
      <c r="V72" s="681"/>
      <c r="W72" s="681"/>
      <c r="X72" s="691"/>
      <c r="Y72" s="692"/>
      <c r="Z72" s="670"/>
      <c r="AA72" s="681"/>
      <c r="AB72" s="681"/>
      <c r="AC72" s="681"/>
      <c r="AD72" s="691"/>
      <c r="AE72" s="692"/>
      <c r="AF72" s="670"/>
      <c r="AG72" s="681"/>
      <c r="AH72" s="681"/>
      <c r="AI72" s="681"/>
      <c r="AJ72" s="691"/>
      <c r="AK72" s="692"/>
      <c r="AL72" s="696"/>
      <c r="AM72" s="597"/>
      <c r="AN72" s="359"/>
    </row>
    <row s="661" customFormat="1" customHeight="1" ht="0.75" hidden="1">
      <c r="A73" s="661"/>
      <c r="B73" s="659"/>
      <c r="D73" s="698"/>
      <c r="E73" s="699"/>
      <c r="F73" s="70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360"/>
      <c r="AK73" s="360"/>
      <c r="AL73" s="697"/>
      <c r="AM73" s="599"/>
      <c r="AN73" s="359"/>
    </row>
    <row s="658" customFormat="1" customHeight="1" ht="0.75" hidden="1">
      <c r="A74" s="658"/>
      <c r="B74" s="659"/>
      <c r="D74" s="682"/>
      <c r="E74" s="683"/>
      <c r="F74" s="683"/>
      <c r="G74" s="683"/>
      <c r="H74" s="683"/>
      <c r="I74" s="683"/>
      <c r="J74" s="683"/>
      <c r="K74" s="683"/>
      <c r="L74" s="683"/>
      <c r="M74" s="683"/>
      <c r="N74" s="683"/>
      <c r="O74" s="683"/>
      <c r="P74" s="683"/>
      <c r="Q74" s="683"/>
      <c r="R74" s="683"/>
      <c r="S74" s="683"/>
      <c r="T74" s="683"/>
      <c r="U74" s="683"/>
      <c r="V74" s="683"/>
      <c r="W74" s="683"/>
      <c r="X74" s="683"/>
      <c r="Y74" s="683"/>
      <c r="Z74" s="683"/>
      <c r="AA74" s="683"/>
      <c r="AB74" s="683"/>
      <c r="AC74" s="683"/>
      <c r="AD74" s="683"/>
      <c r="AE74" s="683"/>
      <c r="AF74" s="683"/>
      <c r="AG74" s="683"/>
      <c r="AH74" s="683"/>
      <c r="AI74" s="683"/>
      <c r="AJ74" s="683"/>
      <c r="AK74" s="683"/>
      <c r="AL74" s="604"/>
      <c r="AM74" s="597"/>
      <c r="AN74" s="359"/>
    </row>
    <row s="658" customFormat="1" customHeight="1" ht="0.75" hidden="1">
      <c r="A75" s="660" t="s">
        <v>104</v>
      </c>
      <c r="B75" s="659"/>
      <c r="D75" s="591"/>
      <c r="E75" s="677"/>
      <c r="F75" s="678"/>
      <c r="G75" s="679"/>
      <c r="H75" s="679"/>
      <c r="I75" s="679"/>
      <c r="J75" s="679"/>
      <c r="K75" s="679"/>
      <c r="L75" s="679"/>
      <c r="M75" s="679"/>
      <c r="N75" s="679"/>
      <c r="O75" s="679"/>
      <c r="P75" s="679"/>
      <c r="Q75" s="679"/>
      <c r="R75" s="679"/>
      <c r="S75" s="679"/>
      <c r="T75" s="679"/>
      <c r="U75" s="679"/>
      <c r="V75" s="679"/>
      <c r="W75" s="679"/>
      <c r="X75" s="679"/>
      <c r="Y75" s="679"/>
      <c r="Z75" s="679"/>
      <c r="AA75" s="679"/>
      <c r="AB75" s="679"/>
      <c r="AC75" s="679"/>
      <c r="AD75" s="679"/>
      <c r="AE75" s="679"/>
      <c r="AF75" s="679"/>
      <c r="AG75" s="679"/>
      <c r="AH75" s="679"/>
      <c r="AI75" s="679"/>
      <c r="AJ75" s="679"/>
      <c r="AK75" s="679"/>
      <c r="AL75" s="596"/>
      <c r="AM75" s="600"/>
      <c r="AN75" s="359"/>
      <c r="AO75" s="343"/>
    </row>
    <row s="658" customFormat="1" customHeight="1" ht="0.75" hidden="1">
      <c r="A76" s="660" t="str">
        <f>A75</f>
        <v>7.1</v>
      </c>
      <c r="B76" s="659" t="s">
        <v>66</v>
      </c>
      <c r="C76" s="585"/>
      <c r="D76" s="433"/>
      <c r="E76" s="592"/>
      <c r="F76" s="466"/>
      <c r="G76" s="690"/>
      <c r="H76" s="670"/>
      <c r="I76" s="684"/>
      <c r="J76" s="681"/>
      <c r="K76" s="684"/>
      <c r="L76" s="691"/>
      <c r="M76" s="692"/>
      <c r="N76" s="670"/>
      <c r="O76" s="684"/>
      <c r="P76" s="681"/>
      <c r="Q76" s="684"/>
      <c r="R76" s="691"/>
      <c r="S76" s="692"/>
      <c r="T76" s="670"/>
      <c r="U76" s="684"/>
      <c r="V76" s="681"/>
      <c r="W76" s="684"/>
      <c r="X76" s="691"/>
      <c r="Y76" s="692"/>
      <c r="Z76" s="670"/>
      <c r="AA76" s="684"/>
      <c r="AB76" s="681"/>
      <c r="AC76" s="684"/>
      <c r="AD76" s="691"/>
      <c r="AE76" s="692"/>
      <c r="AF76" s="670"/>
      <c r="AG76" s="684"/>
      <c r="AH76" s="681"/>
      <c r="AI76" s="684"/>
      <c r="AJ76" s="691"/>
      <c r="AK76" s="692"/>
      <c r="AL76" s="672"/>
      <c r="AM76" s="597"/>
      <c r="AN76" s="359"/>
    </row>
    <row s="658" customFormat="1" customHeight="1" ht="0.75" hidden="1">
      <c r="A77" s="660" t="str">
        <f>A76</f>
        <v>7.1</v>
      </c>
      <c r="B77" s="659"/>
      <c r="C77" s="585"/>
      <c r="D77" s="433"/>
      <c r="E77" s="592"/>
      <c r="F77" s="466"/>
      <c r="G77" s="690"/>
      <c r="H77" s="670"/>
      <c r="I77" s="681"/>
      <c r="J77" s="681"/>
      <c r="K77" s="681"/>
      <c r="L77" s="691"/>
      <c r="M77" s="692"/>
      <c r="N77" s="670"/>
      <c r="O77" s="681"/>
      <c r="P77" s="681"/>
      <c r="Q77" s="681"/>
      <c r="R77" s="691"/>
      <c r="S77" s="692"/>
      <c r="T77" s="670"/>
      <c r="U77" s="681"/>
      <c r="V77" s="681"/>
      <c r="W77" s="681"/>
      <c r="X77" s="691"/>
      <c r="Y77" s="692"/>
      <c r="Z77" s="670"/>
      <c r="AA77" s="681"/>
      <c r="AB77" s="681"/>
      <c r="AC77" s="681"/>
      <c r="AD77" s="691"/>
      <c r="AE77" s="692"/>
      <c r="AF77" s="670"/>
      <c r="AG77" s="681"/>
      <c r="AH77" s="681"/>
      <c r="AI77" s="681"/>
      <c r="AJ77" s="691"/>
      <c r="AK77" s="692"/>
      <c r="AL77" s="672"/>
      <c r="AM77" s="597"/>
      <c r="AN77" s="359"/>
    </row>
    <row s="658" customFormat="1" customHeight="1" ht="0.75" hidden="1">
      <c r="A78" s="660" t="str">
        <f>A77</f>
        <v>7.1</v>
      </c>
      <c r="B78" s="659"/>
      <c r="C78" s="585"/>
      <c r="D78" s="433"/>
      <c r="E78" s="592"/>
      <c r="F78" s="466"/>
      <c r="G78" s="690"/>
      <c r="H78" s="670"/>
      <c r="I78" s="681"/>
      <c r="J78" s="681"/>
      <c r="K78" s="681"/>
      <c r="L78" s="691"/>
      <c r="M78" s="692"/>
      <c r="N78" s="670"/>
      <c r="O78" s="681"/>
      <c r="P78" s="681"/>
      <c r="Q78" s="681"/>
      <c r="R78" s="691"/>
      <c r="S78" s="692"/>
      <c r="T78" s="670"/>
      <c r="U78" s="681"/>
      <c r="V78" s="681"/>
      <c r="W78" s="681"/>
      <c r="X78" s="691"/>
      <c r="Y78" s="692"/>
      <c r="Z78" s="670"/>
      <c r="AA78" s="681"/>
      <c r="AB78" s="681"/>
      <c r="AC78" s="681"/>
      <c r="AD78" s="691"/>
      <c r="AE78" s="692"/>
      <c r="AF78" s="670"/>
      <c r="AG78" s="681"/>
      <c r="AH78" s="681"/>
      <c r="AI78" s="681"/>
      <c r="AJ78" s="691"/>
      <c r="AK78" s="692"/>
      <c r="AL78" s="672"/>
      <c r="AM78" s="597"/>
      <c r="AN78" s="359"/>
    </row>
    <row s="658" customFormat="1" customHeight="1" ht="0.75" hidden="1">
      <c r="A79" s="660" t="str">
        <f>A78</f>
        <v>7.1</v>
      </c>
      <c r="B79" s="659"/>
      <c r="C79" s="585"/>
      <c r="D79" s="433"/>
      <c r="E79" s="592"/>
      <c r="F79" s="466"/>
      <c r="G79" s="690"/>
      <c r="H79" s="670"/>
      <c r="I79" s="681"/>
      <c r="J79" s="681"/>
      <c r="K79" s="681"/>
      <c r="L79" s="691"/>
      <c r="M79" s="692"/>
      <c r="N79" s="670"/>
      <c r="O79" s="681"/>
      <c r="P79" s="681"/>
      <c r="Q79" s="681"/>
      <c r="R79" s="691"/>
      <c r="S79" s="692"/>
      <c r="T79" s="670"/>
      <c r="U79" s="681"/>
      <c r="V79" s="681"/>
      <c r="W79" s="681"/>
      <c r="X79" s="691"/>
      <c r="Y79" s="692"/>
      <c r="Z79" s="670"/>
      <c r="AA79" s="681"/>
      <c r="AB79" s="681"/>
      <c r="AC79" s="681"/>
      <c r="AD79" s="691"/>
      <c r="AE79" s="692"/>
      <c r="AF79" s="670"/>
      <c r="AG79" s="681"/>
      <c r="AH79" s="681"/>
      <c r="AI79" s="681"/>
      <c r="AJ79" s="691"/>
      <c r="AK79" s="692"/>
      <c r="AL79" s="672"/>
      <c r="AM79" s="598"/>
      <c r="AN79" s="359"/>
    </row>
    <row s="658" customFormat="1" customHeight="1" ht="0.75" hidden="1">
      <c r="A80" s="660" t="str">
        <f>A79</f>
        <v>7.1</v>
      </c>
      <c r="B80" s="659" t="str">
        <f>B76</f>
        <v>1</v>
      </c>
      <c r="C80" s="585"/>
      <c r="D80" s="433"/>
      <c r="E80" s="592"/>
      <c r="F80" s="466"/>
      <c r="G80" s="690"/>
      <c r="H80" s="670"/>
      <c r="I80" s="681"/>
      <c r="J80" s="681"/>
      <c r="K80" s="681"/>
      <c r="L80" s="691"/>
      <c r="M80" s="692"/>
      <c r="N80" s="670"/>
      <c r="O80" s="681"/>
      <c r="P80" s="681"/>
      <c r="Q80" s="681"/>
      <c r="R80" s="691"/>
      <c r="S80" s="692"/>
      <c r="T80" s="670"/>
      <c r="U80" s="681"/>
      <c r="V80" s="681"/>
      <c r="W80" s="681"/>
      <c r="X80" s="691"/>
      <c r="Y80" s="692"/>
      <c r="Z80" s="670"/>
      <c r="AA80" s="681"/>
      <c r="AB80" s="681"/>
      <c r="AC80" s="681"/>
      <c r="AD80" s="691"/>
      <c r="AE80" s="692"/>
      <c r="AF80" s="670"/>
      <c r="AG80" s="681"/>
      <c r="AH80" s="681"/>
      <c r="AI80" s="681"/>
      <c r="AJ80" s="691"/>
      <c r="AK80" s="692"/>
      <c r="AL80" s="696"/>
      <c r="AM80" s="597"/>
      <c r="AN80" s="359"/>
    </row>
    <row s="661" customFormat="1" customHeight="1" ht="5.25" hidden="1">
      <c r="D81" s="673"/>
      <c r="E81" s="674"/>
      <c r="F81" s="675"/>
      <c r="G81" s="676"/>
      <c r="H81" s="676"/>
      <c r="I81" s="676"/>
      <c r="J81" s="676"/>
      <c r="K81" s="676"/>
      <c r="L81" s="676"/>
      <c r="M81" s="676"/>
      <c r="N81" s="978"/>
      <c r="O81" s="978"/>
      <c r="P81" s="978"/>
      <c r="Q81" s="978"/>
      <c r="R81" s="978"/>
      <c r="S81" s="978"/>
      <c r="T81" s="978"/>
      <c r="U81" s="978"/>
      <c r="V81" s="978"/>
      <c r="W81" s="978"/>
      <c r="X81" s="978"/>
      <c r="Y81" s="978"/>
      <c r="Z81" s="978"/>
      <c r="AA81" s="978"/>
      <c r="AB81" s="978"/>
      <c r="AC81" s="978"/>
      <c r="AD81" s="978"/>
      <c r="AE81" s="978"/>
      <c r="AF81" s="978"/>
      <c r="AG81" s="978"/>
      <c r="AH81" s="978"/>
      <c r="AI81" s="978"/>
      <c r="AJ81" s="978"/>
      <c r="AK81" s="978"/>
      <c r="AL81" s="360"/>
      <c r="AM81" s="360"/>
      <c r="AN81" s="359"/>
    </row>
    <row s="448" customFormat="1" customHeight="1" ht="6">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N82" s="449"/>
    </row>
    <row customHeight="1" ht="11.25">
      <c r="N83" s="658"/>
      <c r="O83" s="658"/>
      <c r="P83" s="658"/>
      <c r="Q83" s="658"/>
      <c r="R83" s="658"/>
      <c r="S83" s="658"/>
      <c r="T83" s="658"/>
      <c r="U83" s="658"/>
      <c r="V83" s="658"/>
      <c r="W83" s="658"/>
      <c r="X83" s="658"/>
      <c r="Y83" s="658"/>
      <c r="Z83" s="658"/>
      <c r="AA83" s="658"/>
      <c r="AB83" s="658"/>
      <c r="AC83" s="658"/>
      <c r="AD83" s="658"/>
      <c r="AE83" s="658"/>
      <c r="AF83" s="658"/>
      <c r="AG83" s="658"/>
      <c r="AH83" s="658"/>
      <c r="AI83" s="658"/>
      <c r="AJ83" s="658"/>
      <c r="AK83" s="658"/>
    </row>
    <row customHeight="1" ht="11.25">
      <c r="N84" s="658"/>
      <c r="O84" s="658"/>
      <c r="P84" s="658"/>
      <c r="Q84" s="658"/>
      <c r="R84" s="658"/>
      <c r="S84" s="658"/>
      <c r="T84" s="658"/>
      <c r="U84" s="658"/>
      <c r="V84" s="658"/>
      <c r="W84" s="658"/>
      <c r="X84" s="658"/>
      <c r="Y84" s="658"/>
      <c r="Z84" s="658"/>
      <c r="AA84" s="658"/>
      <c r="AB84" s="658"/>
      <c r="AC84" s="658"/>
      <c r="AD84" s="658"/>
      <c r="AE84" s="658"/>
      <c r="AF84" s="658"/>
      <c r="AG84" s="658"/>
      <c r="AH84" s="658"/>
      <c r="AI84" s="658"/>
      <c r="AJ84" s="658"/>
      <c r="AK84" s="658"/>
    </row>
    <row customHeight="1" ht="11.25">
      <c r="N85" s="658"/>
      <c r="O85" s="658"/>
      <c r="P85" s="658"/>
      <c r="Q85" s="658"/>
      <c r="R85" s="658"/>
      <c r="S85" s="658"/>
      <c r="T85" s="658"/>
      <c r="U85" s="658"/>
      <c r="V85" s="658"/>
      <c r="W85" s="658"/>
      <c r="X85" s="658"/>
      <c r="Y85" s="658"/>
      <c r="Z85" s="658"/>
      <c r="AA85" s="658"/>
      <c r="AB85" s="658"/>
      <c r="AC85" s="658"/>
      <c r="AD85" s="658"/>
      <c r="AE85" s="658"/>
      <c r="AF85" s="658"/>
      <c r="AG85" s="658"/>
      <c r="AH85" s="658"/>
      <c r="AI85" s="658"/>
      <c r="AJ85" s="658"/>
      <c r="AK85" s="658"/>
    </row>
    <row customHeight="1" ht="11.25">
      <c r="N86" s="658"/>
      <c r="O86" s="658"/>
      <c r="P86" s="658"/>
      <c r="Q86" s="658"/>
      <c r="R86" s="658"/>
      <c r="S86" s="658"/>
      <c r="T86" s="658"/>
      <c r="U86" s="658"/>
      <c r="V86" s="658"/>
      <c r="W86" s="658"/>
      <c r="X86" s="658"/>
      <c r="Y86" s="658"/>
      <c r="Z86" s="658"/>
      <c r="AA86" s="658"/>
      <c r="AB86" s="658"/>
      <c r="AC86" s="658"/>
      <c r="AD86" s="658"/>
      <c r="AE86" s="658"/>
      <c r="AF86" s="658"/>
      <c r="AG86" s="658"/>
      <c r="AH86" s="658"/>
      <c r="AI86" s="658"/>
      <c r="AJ86" s="658"/>
      <c r="AK86" s="658"/>
    </row>
    <row customHeight="1" ht="11.25">
      <c r="N87" s="658"/>
      <c r="O87" s="658"/>
      <c r="P87" s="658"/>
      <c r="Q87" s="658"/>
      <c r="R87" s="658"/>
      <c r="S87" s="658"/>
      <c r="T87" s="658"/>
      <c r="U87" s="658"/>
      <c r="V87" s="658"/>
      <c r="W87" s="658"/>
      <c r="X87" s="658"/>
      <c r="Y87" s="658"/>
      <c r="Z87" s="658"/>
      <c r="AA87" s="658"/>
      <c r="AB87" s="658"/>
      <c r="AC87" s="658"/>
      <c r="AD87" s="658"/>
      <c r="AE87" s="658"/>
      <c r="AF87" s="658"/>
      <c r="AG87" s="658"/>
      <c r="AH87" s="658"/>
      <c r="AI87" s="658"/>
      <c r="AJ87" s="658"/>
      <c r="AK87" s="658"/>
    </row>
    <row customHeight="1" ht="11.25">
      <c r="N88" s="658"/>
      <c r="O88" s="658"/>
      <c r="P88" s="658"/>
      <c r="Q88" s="658"/>
      <c r="R88" s="658"/>
      <c r="S88" s="658"/>
      <c r="T88" s="658"/>
      <c r="U88" s="658"/>
      <c r="V88" s="658"/>
      <c r="W88" s="658"/>
      <c r="X88" s="658"/>
      <c r="Y88" s="658"/>
      <c r="Z88" s="658"/>
      <c r="AA88" s="658"/>
      <c r="AB88" s="658"/>
      <c r="AC88" s="658"/>
      <c r="AD88" s="658"/>
      <c r="AE88" s="658"/>
      <c r="AF88" s="658"/>
      <c r="AG88" s="658"/>
      <c r="AH88" s="658"/>
      <c r="AI88" s="658"/>
      <c r="AJ88" s="658"/>
      <c r="AK88" s="658"/>
    </row>
    <row customHeight="1" ht="11.25">
      <c r="N89" s="658"/>
      <c r="O89" s="658"/>
      <c r="P89" s="658"/>
      <c r="Q89" s="658"/>
      <c r="R89" s="658"/>
      <c r="S89" s="658"/>
      <c r="T89" s="658"/>
      <c r="U89" s="658"/>
      <c r="V89" s="658"/>
      <c r="W89" s="658"/>
      <c r="X89" s="658"/>
      <c r="Y89" s="658"/>
      <c r="Z89" s="658"/>
      <c r="AA89" s="658"/>
      <c r="AB89" s="658"/>
      <c r="AC89" s="658"/>
      <c r="AD89" s="658"/>
      <c r="AE89" s="658"/>
      <c r="AF89" s="658"/>
      <c r="AG89" s="658"/>
      <c r="AH89" s="658"/>
      <c r="AI89" s="658"/>
      <c r="AJ89" s="658"/>
      <c r="AK89" s="658"/>
    </row>
    <row customHeight="1" ht="11.25">
      <c r="N90" s="658"/>
      <c r="O90" s="658"/>
      <c r="P90" s="658"/>
      <c r="Q90" s="658"/>
      <c r="R90" s="658"/>
      <c r="S90" s="658"/>
      <c r="T90" s="658"/>
      <c r="U90" s="658"/>
      <c r="V90" s="658"/>
      <c r="W90" s="658"/>
      <c r="X90" s="658"/>
      <c r="Y90" s="658"/>
      <c r="Z90" s="658"/>
      <c r="AA90" s="658"/>
      <c r="AB90" s="658"/>
      <c r="AC90" s="658"/>
      <c r="AD90" s="658"/>
      <c r="AE90" s="658"/>
      <c r="AF90" s="658"/>
      <c r="AG90" s="658"/>
      <c r="AH90" s="658"/>
      <c r="AI90" s="658"/>
      <c r="AJ90" s="658"/>
      <c r="AK90" s="658"/>
    </row>
    <row customHeight="1" ht="11.25">
      <c r="N91" s="658"/>
      <c r="O91" s="658"/>
      <c r="P91" s="658"/>
      <c r="Q91" s="658"/>
      <c r="R91" s="658"/>
      <c r="S91" s="658"/>
      <c r="T91" s="658"/>
      <c r="U91" s="658"/>
      <c r="V91" s="658"/>
      <c r="W91" s="658"/>
      <c r="X91" s="658"/>
      <c r="Y91" s="658"/>
      <c r="Z91" s="658"/>
      <c r="AA91" s="658"/>
      <c r="AB91" s="658"/>
      <c r="AC91" s="658"/>
      <c r="AD91" s="658"/>
      <c r="AE91" s="658"/>
      <c r="AF91" s="658"/>
      <c r="AG91" s="658"/>
      <c r="AH91" s="658"/>
      <c r="AI91" s="658"/>
      <c r="AJ91" s="658"/>
      <c r="AK91" s="658"/>
    </row>
    <row customHeight="1" ht="11.25">
      <c r="N92" s="658"/>
      <c r="O92" s="658"/>
      <c r="P92" s="658"/>
      <c r="Q92" s="658"/>
      <c r="R92" s="658"/>
      <c r="S92" s="658"/>
      <c r="T92" s="658"/>
      <c r="U92" s="658"/>
      <c r="V92" s="658"/>
      <c r="W92" s="658"/>
      <c r="X92" s="658"/>
      <c r="Y92" s="658"/>
      <c r="Z92" s="658"/>
      <c r="AA92" s="658"/>
      <c r="AB92" s="658"/>
      <c r="AC92" s="658"/>
      <c r="AD92" s="658"/>
      <c r="AE92" s="658"/>
      <c r="AF92" s="658"/>
      <c r="AG92" s="658"/>
      <c r="AH92" s="658"/>
      <c r="AI92" s="658"/>
      <c r="AJ92" s="658"/>
      <c r="AK92" s="658"/>
    </row>
    <row customHeight="1" ht="11.25">
      <c r="N93" s="658"/>
      <c r="O93" s="658"/>
      <c r="P93" s="658"/>
      <c r="Q93" s="658"/>
      <c r="R93" s="658"/>
      <c r="S93" s="658"/>
      <c r="T93" s="658"/>
      <c r="U93" s="658"/>
      <c r="V93" s="658"/>
      <c r="W93" s="658"/>
      <c r="X93" s="658"/>
      <c r="Y93" s="658"/>
      <c r="Z93" s="658"/>
      <c r="AA93" s="658"/>
      <c r="AB93" s="658"/>
      <c r="AC93" s="658"/>
      <c r="AD93" s="658"/>
      <c r="AE93" s="658"/>
      <c r="AF93" s="658"/>
      <c r="AG93" s="658"/>
      <c r="AH93" s="658"/>
      <c r="AI93" s="658"/>
      <c r="AJ93" s="658"/>
      <c r="AK93" s="658"/>
    </row>
    <row customHeight="1" ht="11.25">
      <c r="N94" s="658"/>
      <c r="O94" s="658"/>
      <c r="P94" s="658"/>
      <c r="Q94" s="658"/>
      <c r="R94" s="658"/>
      <c r="S94" s="658"/>
      <c r="T94" s="658"/>
      <c r="U94" s="658"/>
      <c r="V94" s="658"/>
      <c r="W94" s="658"/>
      <c r="X94" s="658"/>
      <c r="Y94" s="658"/>
      <c r="Z94" s="658"/>
      <c r="AA94" s="658"/>
      <c r="AB94" s="658"/>
      <c r="AC94" s="658"/>
      <c r="AD94" s="658"/>
      <c r="AE94" s="658"/>
      <c r="AF94" s="658"/>
      <c r="AG94" s="658"/>
      <c r="AH94" s="658"/>
      <c r="AI94" s="658"/>
      <c r="AJ94" s="658"/>
      <c r="AK94" s="658"/>
    </row>
    <row customHeight="1" ht="11.25">
      <c r="N95" s="658"/>
      <c r="O95" s="658"/>
      <c r="P95" s="658"/>
      <c r="Q95" s="658"/>
      <c r="R95" s="658"/>
      <c r="S95" s="658"/>
      <c r="T95" s="658"/>
      <c r="U95" s="658"/>
      <c r="V95" s="658"/>
      <c r="W95" s="658"/>
      <c r="X95" s="658"/>
      <c r="Y95" s="658"/>
      <c r="Z95" s="658"/>
      <c r="AA95" s="658"/>
      <c r="AB95" s="658"/>
      <c r="AC95" s="658"/>
      <c r="AD95" s="658"/>
      <c r="AE95" s="658"/>
      <c r="AF95" s="658"/>
      <c r="AG95" s="658"/>
      <c r="AH95" s="658"/>
      <c r="AI95" s="658"/>
      <c r="AJ95" s="658"/>
      <c r="AK95" s="658"/>
    </row>
    <row customHeight="1" ht="11.25">
      <c r="N96" s="658"/>
      <c r="O96" s="658"/>
      <c r="P96" s="658"/>
      <c r="Q96" s="658"/>
      <c r="R96" s="658"/>
      <c r="S96" s="658"/>
      <c r="T96" s="658"/>
      <c r="U96" s="658"/>
      <c r="V96" s="658"/>
      <c r="W96" s="658"/>
      <c r="X96" s="658"/>
      <c r="Y96" s="658"/>
      <c r="Z96" s="658"/>
      <c r="AA96" s="658"/>
      <c r="AB96" s="658"/>
      <c r="AC96" s="658"/>
      <c r="AD96" s="658"/>
      <c r="AE96" s="658"/>
      <c r="AF96" s="658"/>
      <c r="AG96" s="658"/>
      <c r="AH96" s="658"/>
      <c r="AI96" s="658"/>
      <c r="AJ96" s="658"/>
      <c r="AK96" s="658"/>
    </row>
    <row customHeight="1" ht="11.25">
      <c r="N97" s="658"/>
      <c r="O97" s="658"/>
      <c r="P97" s="658"/>
      <c r="Q97" s="658"/>
      <c r="R97" s="658"/>
      <c r="S97" s="658"/>
      <c r="T97" s="658"/>
      <c r="U97" s="658"/>
      <c r="V97" s="658"/>
      <c r="W97" s="658"/>
      <c r="X97" s="658"/>
      <c r="Y97" s="658"/>
      <c r="Z97" s="658"/>
      <c r="AA97" s="658"/>
      <c r="AB97" s="658"/>
      <c r="AC97" s="658"/>
      <c r="AD97" s="658"/>
      <c r="AE97" s="658"/>
      <c r="AF97" s="658"/>
      <c r="AG97" s="658"/>
      <c r="AH97" s="658"/>
      <c r="AI97" s="658"/>
      <c r="AJ97" s="658"/>
      <c r="AK97" s="658"/>
    </row>
    <row customHeight="1" ht="11.25">
      <c r="J98" s="104"/>
      <c r="L98" s="104"/>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658"/>
      <c r="AK98" s="658"/>
      <c r="AN98" s="104"/>
    </row>
    <row customHeight="1" ht="11.25">
      <c r="J99" s="104"/>
      <c r="L99" s="104"/>
      <c r="N99" s="658"/>
      <c r="O99" s="658"/>
      <c r="P99" s="658"/>
      <c r="Q99" s="658"/>
      <c r="R99" s="658"/>
      <c r="S99" s="658"/>
      <c r="T99" s="658"/>
      <c r="U99" s="658"/>
      <c r="V99" s="658"/>
      <c r="W99" s="658"/>
      <c r="X99" s="658"/>
      <c r="Y99" s="658"/>
      <c r="Z99" s="658"/>
      <c r="AA99" s="658"/>
      <c r="AB99" s="658"/>
      <c r="AC99" s="658"/>
      <c r="AD99" s="658"/>
      <c r="AE99" s="658"/>
      <c r="AF99" s="658"/>
      <c r="AG99" s="658"/>
      <c r="AH99" s="658"/>
      <c r="AI99" s="658"/>
      <c r="AJ99" s="658"/>
      <c r="AK99" s="658"/>
      <c r="AN99" s="104"/>
    </row>
    <row customHeight="1" ht="11.25">
      <c r="J100" s="104"/>
      <c r="L100" s="104"/>
      <c r="N100" s="658"/>
      <c r="O100" s="658"/>
      <c r="P100" s="658"/>
      <c r="Q100" s="658"/>
      <c r="R100" s="658"/>
      <c r="S100" s="658"/>
      <c r="T100" s="658"/>
      <c r="U100" s="658"/>
      <c r="V100" s="658"/>
      <c r="W100" s="658"/>
      <c r="X100" s="658"/>
      <c r="Y100" s="658"/>
      <c r="Z100" s="658"/>
      <c r="AA100" s="658"/>
      <c r="AB100" s="658"/>
      <c r="AC100" s="658"/>
      <c r="AD100" s="658"/>
      <c r="AE100" s="658"/>
      <c r="AF100" s="658"/>
      <c r="AG100" s="658"/>
      <c r="AH100" s="658"/>
      <c r="AI100" s="658"/>
      <c r="AJ100" s="658"/>
      <c r="AK100" s="658"/>
      <c r="AN100" s="104"/>
    </row>
    <row customHeight="1" ht="11.25">
      <c r="J101" s="104"/>
      <c r="L101" s="104"/>
      <c r="N101" s="658"/>
      <c r="O101" s="658"/>
      <c r="P101" s="658"/>
      <c r="Q101" s="658"/>
      <c r="R101" s="658"/>
      <c r="S101" s="658"/>
      <c r="T101" s="658"/>
      <c r="U101" s="658"/>
      <c r="V101" s="658"/>
      <c r="W101" s="658"/>
      <c r="X101" s="658"/>
      <c r="Y101" s="658"/>
      <c r="Z101" s="658"/>
      <c r="AA101" s="658"/>
      <c r="AB101" s="658"/>
      <c r="AC101" s="658"/>
      <c r="AD101" s="658"/>
      <c r="AE101" s="658"/>
      <c r="AF101" s="658"/>
      <c r="AG101" s="658"/>
      <c r="AH101" s="658"/>
      <c r="AI101" s="658"/>
      <c r="AJ101" s="658"/>
      <c r="AK101" s="658"/>
      <c r="AN101" s="104"/>
    </row>
    <row customHeight="1" ht="11.25">
      <c r="J102" s="104"/>
      <c r="L102" s="104"/>
      <c r="N102" s="658"/>
      <c r="O102" s="658"/>
      <c r="P102" s="658"/>
      <c r="Q102" s="658"/>
      <c r="R102" s="658"/>
      <c r="S102" s="658"/>
      <c r="T102" s="658"/>
      <c r="U102" s="658"/>
      <c r="V102" s="658"/>
      <c r="W102" s="658"/>
      <c r="X102" s="658"/>
      <c r="Y102" s="658"/>
      <c r="Z102" s="658"/>
      <c r="AA102" s="658"/>
      <c r="AB102" s="658"/>
      <c r="AC102" s="658"/>
      <c r="AD102" s="658"/>
      <c r="AE102" s="658"/>
      <c r="AF102" s="658"/>
      <c r="AG102" s="658"/>
      <c r="AH102" s="658"/>
      <c r="AI102" s="658"/>
      <c r="AJ102" s="658"/>
      <c r="AK102" s="658"/>
      <c r="AN102" s="104"/>
    </row>
    <row customHeight="1" ht="11.25">
      <c r="J103" s="104"/>
      <c r="L103" s="104"/>
      <c r="N103" s="658"/>
      <c r="O103" s="658"/>
      <c r="P103" s="658"/>
      <c r="Q103" s="658"/>
      <c r="R103" s="658"/>
      <c r="S103" s="658"/>
      <c r="T103" s="658"/>
      <c r="U103" s="658"/>
      <c r="V103" s="658"/>
      <c r="W103" s="658"/>
      <c r="X103" s="658"/>
      <c r="Y103" s="658"/>
      <c r="Z103" s="658"/>
      <c r="AA103" s="658"/>
      <c r="AB103" s="658"/>
      <c r="AC103" s="658"/>
      <c r="AD103" s="658"/>
      <c r="AE103" s="658"/>
      <c r="AF103" s="658"/>
      <c r="AG103" s="658"/>
      <c r="AH103" s="658"/>
      <c r="AI103" s="658"/>
      <c r="AJ103" s="658"/>
      <c r="AK103" s="658"/>
      <c r="AN103" s="104"/>
    </row>
    <row customHeight="1" ht="11.25">
      <c r="J104" s="104"/>
      <c r="L104" s="104"/>
      <c r="N104" s="658"/>
      <c r="O104" s="658"/>
      <c r="P104" s="658"/>
      <c r="Q104" s="658"/>
      <c r="R104" s="658"/>
      <c r="S104" s="658"/>
      <c r="T104" s="658"/>
      <c r="U104" s="658"/>
      <c r="V104" s="658"/>
      <c r="W104" s="658"/>
      <c r="X104" s="658"/>
      <c r="Y104" s="658"/>
      <c r="Z104" s="658"/>
      <c r="AA104" s="658"/>
      <c r="AB104" s="658"/>
      <c r="AC104" s="658"/>
      <c r="AD104" s="658"/>
      <c r="AE104" s="658"/>
      <c r="AF104" s="658"/>
      <c r="AG104" s="658"/>
      <c r="AH104" s="658"/>
      <c r="AI104" s="658"/>
      <c r="AJ104" s="658"/>
      <c r="AK104" s="658"/>
      <c r="AN104" s="104"/>
    </row>
    <row customHeight="1" ht="11.25">
      <c r="J105" s="104"/>
      <c r="L105" s="104"/>
      <c r="N105" s="658"/>
      <c r="O105" s="658"/>
      <c r="P105" s="658"/>
      <c r="Q105" s="658"/>
      <c r="R105" s="658"/>
      <c r="S105" s="658"/>
      <c r="T105" s="658"/>
      <c r="U105" s="658"/>
      <c r="V105" s="658"/>
      <c r="W105" s="658"/>
      <c r="X105" s="658"/>
      <c r="Y105" s="658"/>
      <c r="Z105" s="658"/>
      <c r="AA105" s="658"/>
      <c r="AB105" s="658"/>
      <c r="AC105" s="658"/>
      <c r="AD105" s="658"/>
      <c r="AE105" s="658"/>
      <c r="AF105" s="658"/>
      <c r="AG105" s="658"/>
      <c r="AH105" s="658"/>
      <c r="AI105" s="658"/>
      <c r="AJ105" s="658"/>
      <c r="AK105" s="658"/>
      <c r="AN105" s="104"/>
    </row>
    <row customHeight="1" ht="11.25">
      <c r="J106" s="104"/>
      <c r="L106" s="104"/>
      <c r="N106" s="658"/>
      <c r="O106" s="658"/>
      <c r="P106" s="658"/>
      <c r="Q106" s="658"/>
      <c r="R106" s="658"/>
      <c r="S106" s="658"/>
      <c r="T106" s="658"/>
      <c r="U106" s="658"/>
      <c r="V106" s="658"/>
      <c r="W106" s="658"/>
      <c r="X106" s="658"/>
      <c r="Y106" s="658"/>
      <c r="Z106" s="658"/>
      <c r="AA106" s="658"/>
      <c r="AB106" s="658"/>
      <c r="AC106" s="658"/>
      <c r="AD106" s="658"/>
      <c r="AE106" s="658"/>
      <c r="AF106" s="658"/>
      <c r="AG106" s="658"/>
      <c r="AH106" s="658"/>
      <c r="AI106" s="658"/>
      <c r="AJ106" s="658"/>
      <c r="AK106" s="658"/>
      <c r="AN106" s="104"/>
    </row>
    <row customHeight="1" ht="11.25">
      <c r="J107" s="104"/>
      <c r="L107" s="104"/>
      <c r="N107" s="658"/>
      <c r="O107" s="658"/>
      <c r="P107" s="658"/>
      <c r="Q107" s="658"/>
      <c r="R107" s="658"/>
      <c r="S107" s="658"/>
      <c r="T107" s="658"/>
      <c r="U107" s="658"/>
      <c r="V107" s="658"/>
      <c r="W107" s="658"/>
      <c r="X107" s="658"/>
      <c r="Y107" s="658"/>
      <c r="Z107" s="658"/>
      <c r="AA107" s="658"/>
      <c r="AB107" s="658"/>
      <c r="AC107" s="658"/>
      <c r="AD107" s="658"/>
      <c r="AE107" s="658"/>
      <c r="AF107" s="658"/>
      <c r="AG107" s="658"/>
      <c r="AH107" s="658"/>
      <c r="AI107" s="658"/>
      <c r="AJ107" s="658"/>
      <c r="AK107" s="658"/>
      <c r="AN107" s="104"/>
    </row>
    <row customHeight="1" ht="11.25">
      <c r="J108" s="104"/>
      <c r="L108" s="104"/>
      <c r="N108" s="658"/>
      <c r="O108" s="658"/>
      <c r="P108" s="658"/>
      <c r="Q108" s="658"/>
      <c r="R108" s="658"/>
      <c r="S108" s="658"/>
      <c r="T108" s="658"/>
      <c r="U108" s="658"/>
      <c r="V108" s="658"/>
      <c r="W108" s="658"/>
      <c r="X108" s="658"/>
      <c r="Y108" s="658"/>
      <c r="Z108" s="658"/>
      <c r="AA108" s="658"/>
      <c r="AB108" s="658"/>
      <c r="AC108" s="658"/>
      <c r="AD108" s="658"/>
      <c r="AE108" s="658"/>
      <c r="AF108" s="658"/>
      <c r="AG108" s="658"/>
      <c r="AH108" s="658"/>
      <c r="AI108" s="658"/>
      <c r="AJ108" s="658"/>
      <c r="AK108" s="658"/>
      <c r="AN108" s="104"/>
    </row>
    <row customHeight="1" ht="11.25">
      <c r="J109" s="104"/>
      <c r="L109" s="104"/>
      <c r="N109" s="658"/>
      <c r="O109" s="658"/>
      <c r="P109" s="658"/>
      <c r="Q109" s="658"/>
      <c r="R109" s="658"/>
      <c r="S109" s="658"/>
      <c r="T109" s="658"/>
      <c r="U109" s="658"/>
      <c r="V109" s="658"/>
      <c r="W109" s="658"/>
      <c r="X109" s="658"/>
      <c r="Y109" s="658"/>
      <c r="Z109" s="658"/>
      <c r="AA109" s="658"/>
      <c r="AB109" s="658"/>
      <c r="AC109" s="658"/>
      <c r="AD109" s="658"/>
      <c r="AE109" s="658"/>
      <c r="AF109" s="658"/>
      <c r="AG109" s="658"/>
      <c r="AH109" s="658"/>
      <c r="AI109" s="658"/>
      <c r="AJ109" s="658"/>
      <c r="AK109" s="658"/>
      <c r="AN109" s="104"/>
    </row>
    <row customHeight="1" ht="11.25">
      <c r="J110" s="104"/>
      <c r="L110" s="104"/>
      <c r="N110" s="658"/>
      <c r="O110" s="658"/>
      <c r="P110" s="658"/>
      <c r="Q110" s="658"/>
      <c r="R110" s="658"/>
      <c r="S110" s="658"/>
      <c r="T110" s="658"/>
      <c r="U110" s="658"/>
      <c r="V110" s="658"/>
      <c r="W110" s="658"/>
      <c r="X110" s="658"/>
      <c r="Y110" s="658"/>
      <c r="Z110" s="658"/>
      <c r="AA110" s="658"/>
      <c r="AB110" s="658"/>
      <c r="AC110" s="658"/>
      <c r="AD110" s="658"/>
      <c r="AE110" s="658"/>
      <c r="AF110" s="658"/>
      <c r="AG110" s="658"/>
      <c r="AH110" s="658"/>
      <c r="AI110" s="658"/>
      <c r="AJ110" s="658"/>
      <c r="AK110" s="658"/>
      <c r="AN110" s="104"/>
    </row>
    <row customHeight="1" ht="11.25">
      <c r="J111" s="104"/>
      <c r="L111" s="104"/>
      <c r="N111" s="658"/>
      <c r="O111" s="658"/>
      <c r="P111" s="658"/>
      <c r="Q111" s="658"/>
      <c r="R111" s="658"/>
      <c r="S111" s="658"/>
      <c r="T111" s="658"/>
      <c r="U111" s="658"/>
      <c r="V111" s="658"/>
      <c r="W111" s="658"/>
      <c r="X111" s="658"/>
      <c r="Y111" s="658"/>
      <c r="Z111" s="658"/>
      <c r="AA111" s="658"/>
      <c r="AB111" s="658"/>
      <c r="AC111" s="658"/>
      <c r="AD111" s="658"/>
      <c r="AE111" s="658"/>
      <c r="AF111" s="658"/>
      <c r="AG111" s="658"/>
      <c r="AH111" s="658"/>
      <c r="AI111" s="658"/>
      <c r="AJ111" s="658"/>
      <c r="AK111" s="658"/>
      <c r="AN111" s="104"/>
    </row>
    <row customHeight="1" ht="11.25">
      <c r="J112" s="104"/>
      <c r="L112" s="104"/>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8"/>
      <c r="AN112" s="104"/>
    </row>
    <row customHeight="1" ht="11.25">
      <c r="J113" s="104"/>
      <c r="L113" s="104"/>
      <c r="N113" s="658"/>
      <c r="O113" s="658"/>
      <c r="P113" s="658"/>
      <c r="Q113" s="658"/>
      <c r="R113" s="658"/>
      <c r="S113" s="658"/>
      <c r="T113" s="658"/>
      <c r="U113" s="658"/>
      <c r="V113" s="658"/>
      <c r="W113" s="658"/>
      <c r="X113" s="658"/>
      <c r="Y113" s="658"/>
      <c r="Z113" s="658"/>
      <c r="AA113" s="658"/>
      <c r="AB113" s="658"/>
      <c r="AC113" s="658"/>
      <c r="AD113" s="658"/>
      <c r="AE113" s="658"/>
      <c r="AF113" s="658"/>
      <c r="AG113" s="658"/>
      <c r="AH113" s="658"/>
      <c r="AI113" s="658"/>
      <c r="AJ113" s="658"/>
      <c r="AK113" s="658"/>
      <c r="AN113" s="104"/>
    </row>
    <row customHeight="1" ht="11.25">
      <c r="J114" s="104"/>
      <c r="L114" s="104"/>
      <c r="N114" s="658"/>
      <c r="O114" s="658"/>
      <c r="P114" s="658"/>
      <c r="Q114" s="658"/>
      <c r="R114" s="658"/>
      <c r="S114" s="658"/>
      <c r="T114" s="658"/>
      <c r="U114" s="658"/>
      <c r="V114" s="658"/>
      <c r="W114" s="658"/>
      <c r="X114" s="658"/>
      <c r="Y114" s="658"/>
      <c r="Z114" s="658"/>
      <c r="AA114" s="658"/>
      <c r="AB114" s="658"/>
      <c r="AC114" s="658"/>
      <c r="AD114" s="658"/>
      <c r="AE114" s="658"/>
      <c r="AF114" s="658"/>
      <c r="AG114" s="658"/>
      <c r="AH114" s="658"/>
      <c r="AI114" s="658"/>
      <c r="AJ114" s="658"/>
      <c r="AK114" s="658"/>
      <c r="AN114" s="104"/>
    </row>
    <row customHeight="1" ht="11.25">
      <c r="J115" s="104"/>
      <c r="L115" s="104"/>
      <c r="N115" s="658"/>
      <c r="O115" s="658"/>
      <c r="P115" s="658"/>
      <c r="Q115" s="658"/>
      <c r="R115" s="658"/>
      <c r="S115" s="658"/>
      <c r="T115" s="658"/>
      <c r="U115" s="658"/>
      <c r="V115" s="658"/>
      <c r="W115" s="658"/>
      <c r="X115" s="658"/>
      <c r="Y115" s="658"/>
      <c r="Z115" s="658"/>
      <c r="AA115" s="658"/>
      <c r="AB115" s="658"/>
      <c r="AC115" s="658"/>
      <c r="AD115" s="658"/>
      <c r="AE115" s="658"/>
      <c r="AF115" s="658"/>
      <c r="AG115" s="658"/>
      <c r="AH115" s="658"/>
      <c r="AI115" s="658"/>
      <c r="AJ115" s="658"/>
      <c r="AK115" s="658"/>
      <c r="AN115" s="104"/>
    </row>
    <row customHeight="1" ht="11.25">
      <c r="J116" s="104"/>
      <c r="L116" s="104"/>
      <c r="N116" s="658"/>
      <c r="O116" s="658"/>
      <c r="P116" s="658"/>
      <c r="Q116" s="658"/>
      <c r="R116" s="658"/>
      <c r="S116" s="658"/>
      <c r="T116" s="658"/>
      <c r="U116" s="658"/>
      <c r="V116" s="658"/>
      <c r="W116" s="658"/>
      <c r="X116" s="658"/>
      <c r="Y116" s="658"/>
      <c r="Z116" s="658"/>
      <c r="AA116" s="658"/>
      <c r="AB116" s="658"/>
      <c r="AC116" s="658"/>
      <c r="AD116" s="658"/>
      <c r="AE116" s="658"/>
      <c r="AF116" s="658"/>
      <c r="AG116" s="658"/>
      <c r="AH116" s="658"/>
      <c r="AI116" s="658"/>
      <c r="AJ116" s="658"/>
      <c r="AK116" s="658"/>
      <c r="AN116" s="104"/>
    </row>
    <row customHeight="1" ht="11.25">
      <c r="J117" s="104"/>
      <c r="L117" s="104"/>
      <c r="N117" s="658"/>
      <c r="O117" s="658"/>
      <c r="P117" s="658"/>
      <c r="Q117" s="658"/>
      <c r="R117" s="658"/>
      <c r="S117" s="658"/>
      <c r="T117" s="658"/>
      <c r="U117" s="658"/>
      <c r="V117" s="658"/>
      <c r="W117" s="658"/>
      <c r="X117" s="658"/>
      <c r="Y117" s="658"/>
      <c r="Z117" s="658"/>
      <c r="AA117" s="658"/>
      <c r="AB117" s="658"/>
      <c r="AC117" s="658"/>
      <c r="AD117" s="658"/>
      <c r="AE117" s="658"/>
      <c r="AF117" s="658"/>
      <c r="AG117" s="658"/>
      <c r="AH117" s="658"/>
      <c r="AI117" s="658"/>
      <c r="AJ117" s="658"/>
      <c r="AK117" s="658"/>
      <c r="AN117" s="104"/>
    </row>
    <row customHeight="1" ht="11.25">
      <c r="J118" s="104"/>
      <c r="L118" s="104"/>
      <c r="N118" s="658"/>
      <c r="O118" s="658"/>
      <c r="P118" s="658"/>
      <c r="Q118" s="658"/>
      <c r="R118" s="658"/>
      <c r="S118" s="658"/>
      <c r="T118" s="658"/>
      <c r="U118" s="658"/>
      <c r="V118" s="658"/>
      <c r="W118" s="658"/>
      <c r="X118" s="658"/>
      <c r="Y118" s="658"/>
      <c r="Z118" s="658"/>
      <c r="AA118" s="658"/>
      <c r="AB118" s="658"/>
      <c r="AC118" s="658"/>
      <c r="AD118" s="658"/>
      <c r="AE118" s="658"/>
      <c r="AF118" s="658"/>
      <c r="AG118" s="658"/>
      <c r="AH118" s="658"/>
      <c r="AI118" s="658"/>
      <c r="AJ118" s="658"/>
      <c r="AK118" s="658"/>
      <c r="AN118" s="104"/>
    </row>
    <row customHeight="1" ht="11.25">
      <c r="J119" s="104"/>
      <c r="L119" s="104"/>
      <c r="N119" s="658"/>
      <c r="O119" s="658"/>
      <c r="P119" s="658"/>
      <c r="Q119" s="658"/>
      <c r="R119" s="658"/>
      <c r="S119" s="658"/>
      <c r="T119" s="658"/>
      <c r="U119" s="658"/>
      <c r="V119" s="658"/>
      <c r="W119" s="658"/>
      <c r="X119" s="658"/>
      <c r="Y119" s="658"/>
      <c r="Z119" s="658"/>
      <c r="AA119" s="658"/>
      <c r="AB119" s="658"/>
      <c r="AC119" s="658"/>
      <c r="AD119" s="658"/>
      <c r="AE119" s="658"/>
      <c r="AF119" s="658"/>
      <c r="AG119" s="658"/>
      <c r="AH119" s="658"/>
      <c r="AI119" s="658"/>
      <c r="AJ119" s="658"/>
      <c r="AK119" s="658"/>
      <c r="AN119" s="104"/>
    </row>
    <row customHeight="1" ht="11.25">
      <c r="J120" s="104"/>
      <c r="L120" s="104"/>
      <c r="N120" s="658"/>
      <c r="O120" s="658"/>
      <c r="P120" s="658"/>
      <c r="Q120" s="658"/>
      <c r="R120" s="658"/>
      <c r="S120" s="658"/>
      <c r="T120" s="658"/>
      <c r="U120" s="658"/>
      <c r="V120" s="658"/>
      <c r="W120" s="658"/>
      <c r="X120" s="658"/>
      <c r="Y120" s="658"/>
      <c r="Z120" s="658"/>
      <c r="AA120" s="658"/>
      <c r="AB120" s="658"/>
      <c r="AC120" s="658"/>
      <c r="AD120" s="658"/>
      <c r="AE120" s="658"/>
      <c r="AF120" s="658"/>
      <c r="AG120" s="658"/>
      <c r="AH120" s="658"/>
      <c r="AI120" s="658"/>
      <c r="AJ120" s="658"/>
      <c r="AK120" s="658"/>
      <c r="AN120" s="104"/>
    </row>
    <row customHeight="1" ht="11.25">
      <c r="J121" s="104"/>
      <c r="L121" s="104"/>
      <c r="N121" s="658"/>
      <c r="O121" s="658"/>
      <c r="P121" s="658"/>
      <c r="Q121" s="658"/>
      <c r="R121" s="658"/>
      <c r="S121" s="658"/>
      <c r="T121" s="658"/>
      <c r="U121" s="658"/>
      <c r="V121" s="658"/>
      <c r="W121" s="658"/>
      <c r="X121" s="658"/>
      <c r="Y121" s="658"/>
      <c r="Z121" s="658"/>
      <c r="AA121" s="658"/>
      <c r="AB121" s="658"/>
      <c r="AC121" s="658"/>
      <c r="AD121" s="658"/>
      <c r="AE121" s="658"/>
      <c r="AF121" s="658"/>
      <c r="AG121" s="658"/>
      <c r="AH121" s="658"/>
      <c r="AI121" s="658"/>
      <c r="AJ121" s="658"/>
      <c r="AK121" s="658"/>
      <c r="AN121" s="104"/>
    </row>
    <row customHeight="1" ht="11.25">
      <c r="J122" s="104"/>
      <c r="L122" s="104"/>
      <c r="N122" s="658"/>
      <c r="O122" s="658"/>
      <c r="P122" s="658"/>
      <c r="Q122" s="658"/>
      <c r="R122" s="658"/>
      <c r="S122" s="658"/>
      <c r="T122" s="658"/>
      <c r="U122" s="658"/>
      <c r="V122" s="658"/>
      <c r="W122" s="658"/>
      <c r="X122" s="658"/>
      <c r="Y122" s="658"/>
      <c r="Z122" s="658"/>
      <c r="AA122" s="658"/>
      <c r="AB122" s="658"/>
      <c r="AC122" s="658"/>
      <c r="AD122" s="658"/>
      <c r="AE122" s="658"/>
      <c r="AF122" s="658"/>
      <c r="AG122" s="658"/>
      <c r="AH122" s="658"/>
      <c r="AI122" s="658"/>
      <c r="AJ122" s="658"/>
      <c r="AK122" s="658"/>
      <c r="AN122" s="104"/>
    </row>
    <row customHeight="1" ht="11.25">
      <c r="J123" s="104"/>
      <c r="L123" s="104"/>
      <c r="N123" s="658"/>
      <c r="O123" s="658"/>
      <c r="P123" s="658"/>
      <c r="Q123" s="658"/>
      <c r="R123" s="658"/>
      <c r="S123" s="658"/>
      <c r="T123" s="658"/>
      <c r="U123" s="658"/>
      <c r="V123" s="658"/>
      <c r="W123" s="658"/>
      <c r="X123" s="658"/>
      <c r="Y123" s="658"/>
      <c r="Z123" s="658"/>
      <c r="AA123" s="658"/>
      <c r="AB123" s="658"/>
      <c r="AC123" s="658"/>
      <c r="AD123" s="658"/>
      <c r="AE123" s="658"/>
      <c r="AF123" s="658"/>
      <c r="AG123" s="658"/>
      <c r="AH123" s="658"/>
      <c r="AI123" s="658"/>
      <c r="AJ123" s="658"/>
      <c r="AK123" s="658"/>
      <c r="AN123" s="104"/>
    </row>
    <row customHeight="1" ht="11.25">
      <c r="J124" s="104"/>
      <c r="L124" s="104"/>
      <c r="N124" s="658"/>
      <c r="O124" s="658"/>
      <c r="P124" s="658"/>
      <c r="Q124" s="658"/>
      <c r="R124" s="658"/>
      <c r="S124" s="658"/>
      <c r="T124" s="658"/>
      <c r="U124" s="658"/>
      <c r="V124" s="658"/>
      <c r="W124" s="658"/>
      <c r="X124" s="658"/>
      <c r="Y124" s="658"/>
      <c r="Z124" s="658"/>
      <c r="AA124" s="658"/>
      <c r="AB124" s="658"/>
      <c r="AC124" s="658"/>
      <c r="AD124" s="658"/>
      <c r="AE124" s="658"/>
      <c r="AF124" s="658"/>
      <c r="AG124" s="658"/>
      <c r="AH124" s="658"/>
      <c r="AI124" s="658"/>
      <c r="AJ124" s="658"/>
      <c r="AK124" s="658"/>
      <c r="AN124" s="104"/>
    </row>
    <row customHeight="1" ht="11.25">
      <c r="J125" s="104"/>
      <c r="L125" s="104"/>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658"/>
      <c r="AK125" s="658"/>
      <c r="AN125" s="104"/>
    </row>
    <row customHeight="1" ht="11.25">
      <c r="J126" s="104"/>
      <c r="L126" s="104"/>
      <c r="N126" s="658"/>
      <c r="O126" s="658"/>
      <c r="P126" s="658"/>
      <c r="Q126" s="658"/>
      <c r="R126" s="658"/>
      <c r="S126" s="658"/>
      <c r="T126" s="658"/>
      <c r="U126" s="658"/>
      <c r="V126" s="658"/>
      <c r="W126" s="658"/>
      <c r="X126" s="658"/>
      <c r="Y126" s="658"/>
      <c r="Z126" s="658"/>
      <c r="AA126" s="658"/>
      <c r="AB126" s="658"/>
      <c r="AC126" s="658"/>
      <c r="AD126" s="658"/>
      <c r="AE126" s="658"/>
      <c r="AF126" s="658"/>
      <c r="AG126" s="658"/>
      <c r="AH126" s="658"/>
      <c r="AI126" s="658"/>
      <c r="AJ126" s="658"/>
      <c r="AK126" s="658"/>
      <c r="AN126" s="104"/>
    </row>
    <row customHeight="1" ht="11.25">
      <c r="J127" s="104"/>
      <c r="L127" s="104"/>
      <c r="N127" s="658"/>
      <c r="O127" s="658"/>
      <c r="P127" s="658"/>
      <c r="Q127" s="658"/>
      <c r="R127" s="658"/>
      <c r="S127" s="658"/>
      <c r="T127" s="658"/>
      <c r="U127" s="658"/>
      <c r="V127" s="658"/>
      <c r="W127" s="658"/>
      <c r="X127" s="658"/>
      <c r="Y127" s="658"/>
      <c r="Z127" s="658"/>
      <c r="AA127" s="658"/>
      <c r="AB127" s="658"/>
      <c r="AC127" s="658"/>
      <c r="AD127" s="658"/>
      <c r="AE127" s="658"/>
      <c r="AF127" s="658"/>
      <c r="AG127" s="658"/>
      <c r="AH127" s="658"/>
      <c r="AI127" s="658"/>
      <c r="AJ127" s="658"/>
      <c r="AK127" s="658"/>
      <c r="AN127" s="104"/>
    </row>
    <row customHeight="1" ht="11.25">
      <c r="J128" s="104"/>
      <c r="L128" s="104"/>
      <c r="N128" s="658"/>
      <c r="O128" s="658"/>
      <c r="P128" s="658"/>
      <c r="Q128" s="658"/>
      <c r="R128" s="658"/>
      <c r="S128" s="658"/>
      <c r="T128" s="658"/>
      <c r="U128" s="658"/>
      <c r="V128" s="658"/>
      <c r="W128" s="658"/>
      <c r="X128" s="658"/>
      <c r="Y128" s="658"/>
      <c r="Z128" s="658"/>
      <c r="AA128" s="658"/>
      <c r="AB128" s="658"/>
      <c r="AC128" s="658"/>
      <c r="AD128" s="658"/>
      <c r="AE128" s="658"/>
      <c r="AF128" s="658"/>
      <c r="AG128" s="658"/>
      <c r="AH128" s="658"/>
      <c r="AI128" s="658"/>
      <c r="AJ128" s="658"/>
      <c r="AK128" s="658"/>
      <c r="AN128" s="104"/>
    </row>
    <row customHeight="1" ht="11.25">
      <c r="J129" s="104"/>
      <c r="L129" s="104"/>
      <c r="N129" s="658"/>
      <c r="O129" s="658"/>
      <c r="P129" s="658"/>
      <c r="Q129" s="658"/>
      <c r="R129" s="658"/>
      <c r="S129" s="658"/>
      <c r="T129" s="658"/>
      <c r="U129" s="658"/>
      <c r="V129" s="658"/>
      <c r="W129" s="658"/>
      <c r="X129" s="658"/>
      <c r="Y129" s="658"/>
      <c r="Z129" s="658"/>
      <c r="AA129" s="658"/>
      <c r="AB129" s="658"/>
      <c r="AC129" s="658"/>
      <c r="AD129" s="658"/>
      <c r="AE129" s="658"/>
      <c r="AF129" s="658"/>
      <c r="AG129" s="658"/>
      <c r="AH129" s="658"/>
      <c r="AI129" s="658"/>
      <c r="AJ129" s="658"/>
      <c r="AK129" s="658"/>
      <c r="AN129" s="104"/>
    </row>
    <row customHeight="1" ht="11.25">
      <c r="J130" s="104"/>
      <c r="L130" s="104"/>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N130" s="104"/>
    </row>
    <row customHeight="1" ht="11.25">
      <c r="J131" s="104"/>
      <c r="L131" s="104"/>
      <c r="N131" s="658"/>
      <c r="O131" s="658"/>
      <c r="P131" s="658"/>
      <c r="Q131" s="658"/>
      <c r="R131" s="658"/>
      <c r="S131" s="658"/>
      <c r="T131" s="658"/>
      <c r="U131" s="658"/>
      <c r="V131" s="658"/>
      <c r="W131" s="658"/>
      <c r="X131" s="658"/>
      <c r="Y131" s="658"/>
      <c r="Z131" s="658"/>
      <c r="AA131" s="658"/>
      <c r="AB131" s="658"/>
      <c r="AC131" s="658"/>
      <c r="AD131" s="658"/>
      <c r="AE131" s="658"/>
      <c r="AF131" s="658"/>
      <c r="AG131" s="658"/>
      <c r="AH131" s="658"/>
      <c r="AI131" s="658"/>
      <c r="AJ131" s="658"/>
      <c r="AK131" s="658"/>
      <c r="AN131" s="104"/>
    </row>
    <row customHeight="1" ht="11.25">
      <c r="J132" s="104"/>
      <c r="L132" s="104"/>
      <c r="N132" s="658"/>
      <c r="O132" s="658"/>
      <c r="P132" s="658"/>
      <c r="Q132" s="658"/>
      <c r="R132" s="658"/>
      <c r="S132" s="658"/>
      <c r="T132" s="658"/>
      <c r="U132" s="658"/>
      <c r="V132" s="658"/>
      <c r="W132" s="658"/>
      <c r="X132" s="658"/>
      <c r="Y132" s="658"/>
      <c r="Z132" s="658"/>
      <c r="AA132" s="658"/>
      <c r="AB132" s="658"/>
      <c r="AC132" s="658"/>
      <c r="AD132" s="658"/>
      <c r="AE132" s="658"/>
      <c r="AF132" s="658"/>
      <c r="AG132" s="658"/>
      <c r="AH132" s="658"/>
      <c r="AI132" s="658"/>
      <c r="AJ132" s="658"/>
      <c r="AK132" s="658"/>
      <c r="AN132" s="104"/>
    </row>
    <row customHeight="1" ht="11.25">
      <c r="J133" s="104"/>
      <c r="L133" s="104"/>
      <c r="N133" s="658"/>
      <c r="O133" s="658"/>
      <c r="P133" s="658"/>
      <c r="Q133" s="658"/>
      <c r="R133" s="658"/>
      <c r="S133" s="658"/>
      <c r="T133" s="658"/>
      <c r="U133" s="658"/>
      <c r="V133" s="658"/>
      <c r="W133" s="658"/>
      <c r="X133" s="658"/>
      <c r="Y133" s="658"/>
      <c r="Z133" s="658"/>
      <c r="AA133" s="658"/>
      <c r="AB133" s="658"/>
      <c r="AC133" s="658"/>
      <c r="AD133" s="658"/>
      <c r="AE133" s="658"/>
      <c r="AF133" s="658"/>
      <c r="AG133" s="658"/>
      <c r="AH133" s="658"/>
      <c r="AI133" s="658"/>
      <c r="AJ133" s="658"/>
      <c r="AK133" s="658"/>
      <c r="AN133" s="104"/>
    </row>
    <row customHeight="1" ht="11.25">
      <c r="J134" s="104"/>
      <c r="L134" s="104"/>
      <c r="N134" s="658"/>
      <c r="O134" s="658"/>
      <c r="P134" s="658"/>
      <c r="Q134" s="658"/>
      <c r="R134" s="658"/>
      <c r="S134" s="658"/>
      <c r="T134" s="658"/>
      <c r="U134" s="658"/>
      <c r="V134" s="658"/>
      <c r="W134" s="658"/>
      <c r="X134" s="658"/>
      <c r="Y134" s="658"/>
      <c r="Z134" s="658"/>
      <c r="AA134" s="658"/>
      <c r="AB134" s="658"/>
      <c r="AC134" s="658"/>
      <c r="AD134" s="658"/>
      <c r="AE134" s="658"/>
      <c r="AF134" s="658"/>
      <c r="AG134" s="658"/>
      <c r="AH134" s="658"/>
      <c r="AI134" s="658"/>
      <c r="AJ134" s="658"/>
      <c r="AK134" s="658"/>
      <c r="AN134" s="104"/>
    </row>
    <row customHeight="1" ht="11.25">
      <c r="J135" s="104"/>
      <c r="L135" s="104"/>
      <c r="N135" s="658"/>
      <c r="O135" s="658"/>
      <c r="P135" s="658"/>
      <c r="Q135" s="658"/>
      <c r="R135" s="658"/>
      <c r="S135" s="658"/>
      <c r="T135" s="658"/>
      <c r="U135" s="658"/>
      <c r="V135" s="658"/>
      <c r="W135" s="658"/>
      <c r="X135" s="658"/>
      <c r="Y135" s="658"/>
      <c r="Z135" s="658"/>
      <c r="AA135" s="658"/>
      <c r="AB135" s="658"/>
      <c r="AC135" s="658"/>
      <c r="AD135" s="658"/>
      <c r="AE135" s="658"/>
      <c r="AF135" s="658"/>
      <c r="AG135" s="658"/>
      <c r="AH135" s="658"/>
      <c r="AI135" s="658"/>
      <c r="AJ135" s="658"/>
      <c r="AK135" s="658"/>
      <c r="AN135" s="104"/>
    </row>
    <row customHeight="1" ht="11.25">
      <c r="J136" s="104"/>
      <c r="L136" s="104"/>
      <c r="N136" s="658"/>
      <c r="O136" s="658"/>
      <c r="P136" s="658"/>
      <c r="Q136" s="658"/>
      <c r="R136" s="658"/>
      <c r="S136" s="658"/>
      <c r="T136" s="658"/>
      <c r="U136" s="658"/>
      <c r="V136" s="658"/>
      <c r="W136" s="658"/>
      <c r="X136" s="658"/>
      <c r="Y136" s="658"/>
      <c r="Z136" s="658"/>
      <c r="AA136" s="658"/>
      <c r="AB136" s="658"/>
      <c r="AC136" s="658"/>
      <c r="AD136" s="658"/>
      <c r="AE136" s="658"/>
      <c r="AF136" s="658"/>
      <c r="AG136" s="658"/>
      <c r="AH136" s="658"/>
      <c r="AI136" s="658"/>
      <c r="AJ136" s="658"/>
      <c r="AK136" s="658"/>
      <c r="AN136" s="104"/>
    </row>
    <row customHeight="1" ht="11.25">
      <c r="J137" s="104"/>
      <c r="L137" s="104"/>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658"/>
      <c r="AN137" s="104"/>
    </row>
    <row customHeight="1" ht="11.25">
      <c r="J138" s="104"/>
      <c r="L138" s="104"/>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658"/>
      <c r="AN138" s="104"/>
    </row>
  </sheetData>
  <sheetProtection formatColumns="0" formatRows="0" sort="0" autoFilter="0" insertRows="0" insertColumns="1" deleteRows="0" deleteColumns="0"/>
  <mergeCells count="218">
    <mergeCell ref="E26:M26"/>
    <mergeCell ref="K55:K59"/>
    <mergeCell ref="L28:L32"/>
    <mergeCell ref="L55:L59"/>
    <mergeCell ref="J28:J32"/>
    <mergeCell ref="J55:J59"/>
    <mergeCell ref="E53:M53"/>
    <mergeCell ref="E52:F52"/>
    <mergeCell ref="I28:I32"/>
    <mergeCell ref="I55:I59"/>
    <mergeCell ref="G28:G32"/>
    <mergeCell ref="H28:H32"/>
    <mergeCell ref="H55:H59"/>
    <mergeCell ref="G55:G59"/>
    <mergeCell ref="K28:K32"/>
    <mergeCell ref="AM13:AM16"/>
    <mergeCell ref="E15:E16"/>
    <mergeCell ref="F15:F16"/>
    <mergeCell ref="H15:H16"/>
    <mergeCell ref="I15:K15"/>
    <mergeCell ref="L15:L16"/>
    <mergeCell ref="M15:M16"/>
    <mergeCell ref="J16:K16"/>
    <mergeCell ref="D13:AL13"/>
    <mergeCell ref="AL14:AL16"/>
    <mergeCell ref="M28:M32"/>
    <mergeCell ref="M55:M59"/>
    <mergeCell ref="H1:M1"/>
    <mergeCell ref="H12:M12"/>
    <mergeCell ref="D4:G4"/>
    <mergeCell ref="E14:F14"/>
    <mergeCell ref="H14:M14"/>
    <mergeCell ref="D14:D16"/>
    <mergeCell ref="G14:G16"/>
    <mergeCell ref="F6:G6"/>
    <mergeCell ref="F7:G7"/>
    <mergeCell ref="F10:G10"/>
    <mergeCell ref="F11:G11"/>
    <mergeCell ref="F8:G8"/>
    <mergeCell ref="F9:G9"/>
    <mergeCell ref="J17:K17"/>
    <mergeCell ref="H33:H37"/>
    <mergeCell ref="I33:I37"/>
    <mergeCell ref="J33:J37"/>
    <mergeCell ref="L33:L37"/>
    <mergeCell ref="K33:K37"/>
    <mergeCell ref="M33:M37"/>
    <mergeCell ref="G33:G37"/>
    <mergeCell ref="G46:G50"/>
    <mergeCell ref="H46:H50"/>
    <mergeCell ref="I46:I50"/>
    <mergeCell ref="J46:J50"/>
    <mergeCell ref="K46:K50"/>
    <mergeCell ref="L46:L50"/>
    <mergeCell ref="M46:M50"/>
    <mergeCell ref="L60:L64"/>
    <mergeCell ref="M60:M64"/>
    <mergeCell ref="K60:K64"/>
    <mergeCell ref="G60:G64"/>
    <mergeCell ref="H60:H64"/>
    <mergeCell ref="I60:I64"/>
    <mergeCell ref="J60:J64"/>
    <mergeCell ref="N15:N16"/>
    <mergeCell ref="O15:Q15"/>
    <mergeCell ref="R15:R16"/>
    <mergeCell ref="S15:S16"/>
    <mergeCell ref="P16:Q16"/>
    <mergeCell ref="N1:S1"/>
    <mergeCell ref="N12:S12"/>
    <mergeCell ref="N14:S14"/>
    <mergeCell ref="P17:Q17"/>
    <mergeCell ref="N28:N32"/>
    <mergeCell ref="O28:O32"/>
    <mergeCell ref="P28:P32"/>
    <mergeCell ref="R28:R32"/>
    <mergeCell ref="Q28:Q32"/>
    <mergeCell ref="S28:S32"/>
    <mergeCell ref="N33:N37"/>
    <mergeCell ref="O33:O37"/>
    <mergeCell ref="P33:P37"/>
    <mergeCell ref="R33:R37"/>
    <mergeCell ref="Q33:Q37"/>
    <mergeCell ref="S33:S37"/>
    <mergeCell ref="N46:N50"/>
    <mergeCell ref="O46:O50"/>
    <mergeCell ref="P46:P50"/>
    <mergeCell ref="R46:R50"/>
    <mergeCell ref="Q46:Q50"/>
    <mergeCell ref="S46:S50"/>
    <mergeCell ref="N55:N59"/>
    <mergeCell ref="O55:O59"/>
    <mergeCell ref="P55:P59"/>
    <mergeCell ref="R55:R59"/>
    <mergeCell ref="Q55:Q59"/>
    <mergeCell ref="S55:S59"/>
    <mergeCell ref="N60:N64"/>
    <mergeCell ref="O60:O64"/>
    <mergeCell ref="P60:P64"/>
    <mergeCell ref="R60:R64"/>
    <mergeCell ref="Q60:Q64"/>
    <mergeCell ref="S60:S64"/>
    <mergeCell ref="T15:T16"/>
    <mergeCell ref="U15:W15"/>
    <mergeCell ref="X15:X16"/>
    <mergeCell ref="Y15:Y16"/>
    <mergeCell ref="V16:W16"/>
    <mergeCell ref="T1:Y1"/>
    <mergeCell ref="T12:Y12"/>
    <mergeCell ref="T14:Y14"/>
    <mergeCell ref="V17:W17"/>
    <mergeCell ref="T28:T32"/>
    <mergeCell ref="U28:U32"/>
    <mergeCell ref="V28:V32"/>
    <mergeCell ref="X28:X32"/>
    <mergeCell ref="W28:W32"/>
    <mergeCell ref="Y28:Y32"/>
    <mergeCell ref="T33:T37"/>
    <mergeCell ref="U33:U37"/>
    <mergeCell ref="V33:V37"/>
    <mergeCell ref="X33:X37"/>
    <mergeCell ref="W33:W37"/>
    <mergeCell ref="Y33:Y37"/>
    <mergeCell ref="T46:T50"/>
    <mergeCell ref="U46:U50"/>
    <mergeCell ref="V46:V50"/>
    <mergeCell ref="X46:X50"/>
    <mergeCell ref="W46:W50"/>
    <mergeCell ref="Y46:Y50"/>
    <mergeCell ref="T55:T59"/>
    <mergeCell ref="U55:U59"/>
    <mergeCell ref="V55:V59"/>
    <mergeCell ref="X55:X59"/>
    <mergeCell ref="W55:W59"/>
    <mergeCell ref="Y55:Y59"/>
    <mergeCell ref="T60:T64"/>
    <mergeCell ref="U60:U64"/>
    <mergeCell ref="V60:V64"/>
    <mergeCell ref="X60:X64"/>
    <mergeCell ref="W60:W64"/>
    <mergeCell ref="Y60:Y64"/>
    <mergeCell ref="Z15:Z16"/>
    <mergeCell ref="AA15:AC15"/>
    <mergeCell ref="AD15:AD16"/>
    <mergeCell ref="AE15:AE16"/>
    <mergeCell ref="AB16:AC16"/>
    <mergeCell ref="Z1:AE1"/>
    <mergeCell ref="Z12:AE12"/>
    <mergeCell ref="Z14:AE14"/>
    <mergeCell ref="AB17:AC17"/>
    <mergeCell ref="Z28:Z32"/>
    <mergeCell ref="AA28:AA32"/>
    <mergeCell ref="AB28:AB32"/>
    <mergeCell ref="AD28:AD32"/>
    <mergeCell ref="AC28:AC32"/>
    <mergeCell ref="AE28:AE32"/>
    <mergeCell ref="Z33:Z37"/>
    <mergeCell ref="AA33:AA37"/>
    <mergeCell ref="AB33:AB37"/>
    <mergeCell ref="AD33:AD37"/>
    <mergeCell ref="AC33:AC37"/>
    <mergeCell ref="AE33:AE37"/>
    <mergeCell ref="Z46:Z50"/>
    <mergeCell ref="AA46:AA50"/>
    <mergeCell ref="AB46:AB50"/>
    <mergeCell ref="AD46:AD50"/>
    <mergeCell ref="AC46:AC50"/>
    <mergeCell ref="AE46:AE50"/>
    <mergeCell ref="Z55:Z59"/>
    <mergeCell ref="AA55:AA59"/>
    <mergeCell ref="AB55:AB59"/>
    <mergeCell ref="AD55:AD59"/>
    <mergeCell ref="AC55:AC59"/>
    <mergeCell ref="AE55:AE59"/>
    <mergeCell ref="Z60:Z64"/>
    <mergeCell ref="AA60:AA64"/>
    <mergeCell ref="AB60:AB64"/>
    <mergeCell ref="AD60:AD64"/>
    <mergeCell ref="AC60:AC64"/>
    <mergeCell ref="AE60:AE64"/>
    <mergeCell ref="AF15:AF16"/>
    <mergeCell ref="AG15:AI15"/>
    <mergeCell ref="AJ15:AJ16"/>
    <mergeCell ref="AK15:AK16"/>
    <mergeCell ref="AH16:AI16"/>
    <mergeCell ref="AF1:AK1"/>
    <mergeCell ref="AF12:AK12"/>
    <mergeCell ref="AF14:AK14"/>
    <mergeCell ref="AH17:AI17"/>
    <mergeCell ref="AF28:AF32"/>
    <mergeCell ref="AG28:AG32"/>
    <mergeCell ref="AH28:AH32"/>
    <mergeCell ref="AJ28:AJ32"/>
    <mergeCell ref="AI28:AI32"/>
    <mergeCell ref="AK28:AK32"/>
    <mergeCell ref="AF33:AF37"/>
    <mergeCell ref="AG33:AG37"/>
    <mergeCell ref="AH33:AH37"/>
    <mergeCell ref="AJ33:AJ37"/>
    <mergeCell ref="AI33:AI37"/>
    <mergeCell ref="AK33:AK37"/>
    <mergeCell ref="AF46:AF50"/>
    <mergeCell ref="AG46:AG50"/>
    <mergeCell ref="AH46:AH50"/>
    <mergeCell ref="AJ46:AJ50"/>
    <mergeCell ref="AI46:AI50"/>
    <mergeCell ref="AK46:AK50"/>
    <mergeCell ref="AF55:AF59"/>
    <mergeCell ref="AG55:AG59"/>
    <mergeCell ref="AH55:AH59"/>
    <mergeCell ref="AJ55:AJ59"/>
    <mergeCell ref="AI55:AI59"/>
    <mergeCell ref="AK55:AK59"/>
    <mergeCell ref="AF60:AF64"/>
    <mergeCell ref="AG60:AG64"/>
    <mergeCell ref="AH60:AH64"/>
    <mergeCell ref="AJ60:AJ64"/>
    <mergeCell ref="AI60:AI64"/>
    <mergeCell ref="AK60:AK64"/>
  </mergeCells>
  <dataValidations count="144">
    <dataValidation type="decimal" allowBlank="1" showErrorMessage="1" errorTitle="Ошибка" error="Допускается ввод только действительных чисел!" sqref="L52 R52 X52 AD52 AJ52">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L20:L24 R20 R21 R22 R23 R24 X20 X21 X22 X23 X24 AD20 AD21 AD22 AD23 AD24 AJ20 AJ21 AJ22 AJ23 AJ24">
      <formula1>kind_of_control_method</formula1>
    </dataValidation>
    <dataValidation type="textLength" operator="lessThanOrEqual" allowBlank="1" showErrorMessage="1" errorTitle="Ошибка" error="Допускается ввод не более 900 символов!" sqref="L28:L32">
      <formula1>900</formula1>
    </dataValidation>
    <dataValidation type="list" allowBlank="1" showInputMessage="1" showErrorMessage="1" errorTitle="Ошибка" error="Выберите значение из списка" prompt="Выберите значение из списка" sqref="G55:G59">
      <formula1>kind_of_unit_2</formula1>
    </dataValidation>
    <dataValidation type="decimal" allowBlank="1" showErrorMessage="1" errorTitle="Ошибка" error="Допускается ввод только неотрицательных чисел!" sqref="L55 L76:L80 L68:L72 L41:L45 R41 R42 R43 R44 R45 R68 R69 R70 R71 R72 R76 R77 R78 R79 R80 X41 X42 X43 X44 X45 X68 X69 X70 X71 X72 X76 X77 X78 X79 X80 AD41 AD42 AD43 AD44 AD45 AD68 AD69 AD70 AD71 AD72 AD76 AD77 AD78 AD79 AD80 AJ41 AJ42 AJ43 AJ44 AJ45 AJ68 AJ69 AJ70 AJ71 AJ72 AJ76 AJ77 AJ78 AJ79 AJ8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20 K76 K68 K28 K55 I20 I28 I41 I55 I68 I76 K52 I52 K41 O20 Q20 O41 Q41 O52 Q52 O68 Q68 O76 Q76 U20 W20 U41 W41 U52 W52 U68 W68 U76 W76 AA20 AC20 AA41 AC41 AA52 AC52 AA68 AC68 AA76 AC76 AG20 AI20 AG41 AI41 AG52 AI52 AG68 AI68 AG76 AI76"/>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55 M52 S52 Y52 AE52 AK52 M68 S68 Y68 AE68 AK68 M76 S76 Y76 AE76 AK76 M28 M41 S41 Y41 AE41 AK41">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3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33"/>
    <dataValidation type="textLength" operator="lessThanOrEqual" allowBlank="1" showErrorMessage="1" errorTitle="Ошибка" error="Допускается ввод не более 900 символов!" sqref="L33">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33">
      <formula1>900</formula1>
    </dataValidation>
    <dataValidation type="textLength" operator="lessThanOrEqual" allowBlank="1" showErrorMessage="1" errorTitle="Ошибка" error="Допускается ввод не более 900 символов!" sqref="L34">
      <formula1>900</formula1>
    </dataValidation>
    <dataValidation type="textLength" operator="lessThanOrEqual" allowBlank="1" showErrorMessage="1" errorTitle="Ошибка" error="Допускается ввод не более 900 символов!" sqref="L35">
      <formula1>900</formula1>
    </dataValidation>
    <dataValidation type="textLength" operator="lessThanOrEqual" allowBlank="1" showErrorMessage="1" errorTitle="Ошибка" error="Допускается ввод не более 900 символов!" sqref="L36">
      <formula1>900</formula1>
    </dataValidation>
    <dataValidation type="textLength" operator="lessThanOrEqual" allowBlank="1" showErrorMessage="1" errorTitle="Ошибка" error="Допускается ввод не более 900 символов!" sqref="L3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46"/>
    <dataValidation type="decimal" allowBlank="1" showErrorMessage="1" errorTitle="Ошибка" error="Допускается ввод только неотрицательных чисел!" sqref="L46">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46">
      <formula1>900</formula1>
    </dataValidation>
    <dataValidation type="decimal" allowBlank="1" showErrorMessage="1" errorTitle="Ошибка" error="Допускается ввод только неотрицательных чисел!" sqref="L47">
      <formula1>0</formula1>
      <formula2>9.99999999999999E+23</formula2>
    </dataValidation>
    <dataValidation type="decimal" allowBlank="1" showErrorMessage="1" errorTitle="Ошибка" error="Допускается ввод только неотрицательных чисел!" sqref="L48">
      <formula1>0</formula1>
      <formula2>9.99999999999999E+23</formula2>
    </dataValidation>
    <dataValidation type="decimal" allowBlank="1" showErrorMessage="1" errorTitle="Ошибка" error="Допускается ввод только неотрицательных чисел!" sqref="L49">
      <formula1>0</formula1>
      <formula2>9.99999999999999E+23</formula2>
    </dataValidation>
    <dataValidation type="decimal" allowBlank="1" showErrorMessage="1" errorTitle="Ошибка" error="Допускается ввод только неотрицательных чисел!" sqref="L5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60">
      <formula1>kind_of_unit_2</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6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60"/>
    <dataValidation type="decimal" allowBlank="1" showErrorMessage="1" errorTitle="Ошибка" error="Допускается ввод только неотрицательных чисел!" sqref="L60">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M60">
      <formula1>900</formula1>
    </dataValidation>
    <dataValidation type="list" allowBlank="1" showInputMessage="1" showErrorMessage="1" errorTitle="Ошибка" error="Выберите значение из списка" prompt="Выберите значение из списка" sqref="G61">
      <formula1>kind_of_unit_2</formula1>
    </dataValidation>
    <dataValidation type="list" allowBlank="1" showInputMessage="1" showErrorMessage="1" errorTitle="Ошибка" error="Выберите значение из списка" prompt="Выберите значение из списка" sqref="G62">
      <formula1>kind_of_unit_2</formula1>
    </dataValidation>
    <dataValidation type="list" allowBlank="1" showInputMessage="1" showErrorMessage="1" errorTitle="Ошибка" error="Выберите значение из списка" prompt="Выберите значение из списка" sqref="G63">
      <formula1>kind_of_unit_2</formula1>
    </dataValidation>
    <dataValidation type="list" allowBlank="1" showInputMessage="1" showErrorMessage="1" errorTitle="Ошибка" error="Выберите значение из списка" prompt="Выберите значение из списка" sqref="G64">
      <formula1>kind_of_unit_2</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28"/>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28"/>
    <dataValidation type="textLength" operator="lessThanOrEqual" allowBlank="1" showErrorMessage="1" errorTitle="Ошибка" error="Допускается ввод не более 900 символов!" sqref="R28">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S28">
      <formula1>900</formula1>
    </dataValidation>
    <dataValidation type="textLength" operator="lessThanOrEqual" allowBlank="1" showErrorMessage="1" errorTitle="Ошибка" error="Допускается ввод не более 900 символов!" sqref="R29">
      <formula1>900</formula1>
    </dataValidation>
    <dataValidation type="textLength" operator="lessThanOrEqual" allowBlank="1" showErrorMessage="1" errorTitle="Ошибка" error="Допускается ввод не более 900 символов!" sqref="R30">
      <formula1>900</formula1>
    </dataValidation>
    <dataValidation type="textLength" operator="lessThanOrEqual" allowBlank="1" showErrorMessage="1" errorTitle="Ошибка" error="Допускается ввод не более 900 символов!" sqref="R31">
      <formula1>900</formula1>
    </dataValidation>
    <dataValidation type="textLength" operator="lessThanOrEqual" allowBlank="1" showErrorMessage="1" errorTitle="Ошибка" error="Допускается ввод не более 900 символов!" sqref="R3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3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33"/>
    <dataValidation type="textLength" operator="lessThanOrEqual" allowBlank="1" showErrorMessage="1" errorTitle="Ошибка" error="Допускается ввод не более 900 символов!" sqref="R33">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S33">
      <formula1>900</formula1>
    </dataValidation>
    <dataValidation type="textLength" operator="lessThanOrEqual" allowBlank="1" showErrorMessage="1" errorTitle="Ошибка" error="Допускается ввод не более 900 символов!" sqref="R34">
      <formula1>900</formula1>
    </dataValidation>
    <dataValidation type="textLength" operator="lessThanOrEqual" allowBlank="1" showErrorMessage="1" errorTitle="Ошибка" error="Допускается ввод не более 900 символов!" sqref="R35">
      <formula1>900</formula1>
    </dataValidation>
    <dataValidation type="textLength" operator="lessThanOrEqual" allowBlank="1" showErrorMessage="1" errorTitle="Ошибка" error="Допускается ввод не более 900 символов!" sqref="R36">
      <formula1>900</formula1>
    </dataValidation>
    <dataValidation type="textLength" operator="lessThanOrEqual" allowBlank="1" showErrorMessage="1" errorTitle="Ошибка" error="Допускается ввод не более 900 символов!" sqref="R3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46"/>
    <dataValidation type="decimal" allowBlank="1" showErrorMessage="1" errorTitle="Ошибка" error="Допускается ввод только неотрицательных чисел!" sqref="R46">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S4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5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55"/>
    <dataValidation type="decimal" allowBlank="1" showErrorMessage="1" errorTitle="Ошибка" error="Допускается ввод только неотрицательных чисел!" sqref="R55">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S5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O6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Q60"/>
    <dataValidation type="decimal" allowBlank="1" showErrorMessage="1" errorTitle="Ошибка" error="Допускается ввод только неотрицательных чисел!" sqref="R60">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S6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8"/>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28"/>
    <dataValidation type="textLength" operator="lessThanOrEqual" allowBlank="1" showErrorMessage="1" errorTitle="Ошибка" error="Допускается ввод не более 900 символов!" sqref="X28">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Y28">
      <formula1>900</formula1>
    </dataValidation>
    <dataValidation type="textLength" operator="lessThanOrEqual" allowBlank="1" showErrorMessage="1" errorTitle="Ошибка" error="Допускается ввод не более 900 символов!" sqref="X29">
      <formula1>900</formula1>
    </dataValidation>
    <dataValidation type="textLength" operator="lessThanOrEqual" allowBlank="1" showErrorMessage="1" errorTitle="Ошибка" error="Допускается ввод не более 900 символов!" sqref="X30">
      <formula1>900</formula1>
    </dataValidation>
    <dataValidation type="textLength" operator="lessThanOrEqual" allowBlank="1" showErrorMessage="1" errorTitle="Ошибка" error="Допускается ввод не более 900 символов!" sqref="X31">
      <formula1>900</formula1>
    </dataValidation>
    <dataValidation type="textLength" operator="lessThanOrEqual" allowBlank="1" showErrorMessage="1" errorTitle="Ошибка" error="Допускается ввод не более 900 символов!" sqref="X3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3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33"/>
    <dataValidation type="textLength" operator="lessThanOrEqual" allowBlank="1" showErrorMessage="1" errorTitle="Ошибка" error="Допускается ввод не более 900 символов!" sqref="X33">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Y33">
      <formula1>900</formula1>
    </dataValidation>
    <dataValidation type="textLength" operator="lessThanOrEqual" allowBlank="1" showErrorMessage="1" errorTitle="Ошибка" error="Допускается ввод не более 900 символов!" sqref="X34">
      <formula1>900</formula1>
    </dataValidation>
    <dataValidation type="textLength" operator="lessThanOrEqual" allowBlank="1" showErrorMessage="1" errorTitle="Ошибка" error="Допускается ввод не более 900 символов!" sqref="X35">
      <formula1>900</formula1>
    </dataValidation>
    <dataValidation type="textLength" operator="lessThanOrEqual" allowBlank="1" showErrorMessage="1" errorTitle="Ошибка" error="Допускается ввод не более 900 символов!" sqref="X36">
      <formula1>900</formula1>
    </dataValidation>
    <dataValidation type="textLength" operator="lessThanOrEqual" allowBlank="1" showErrorMessage="1" errorTitle="Ошибка" error="Допускается ввод не более 900 символов!" sqref="X3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46"/>
    <dataValidation type="decimal" allowBlank="1" showErrorMessage="1" errorTitle="Ошибка" error="Допускается ввод только неотрицательных чисел!" sqref="X46">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Y4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5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55"/>
    <dataValidation type="decimal" allowBlank="1" showErrorMessage="1" errorTitle="Ошибка" error="Допускается ввод только неотрицательных чисел!" sqref="X55">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Y5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6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60"/>
    <dataValidation type="decimal" allowBlank="1" showErrorMessage="1" errorTitle="Ошибка" error="Допускается ввод только неотрицательных чисел!" sqref="X60">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Y6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A28"/>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28"/>
    <dataValidation type="textLength" operator="lessThanOrEqual" allowBlank="1" showErrorMessage="1" errorTitle="Ошибка" error="Допускается ввод не более 900 символов!" sqref="AD28">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E28">
      <formula1>900</formula1>
    </dataValidation>
    <dataValidation type="textLength" operator="lessThanOrEqual" allowBlank="1" showErrorMessage="1" errorTitle="Ошибка" error="Допускается ввод не более 900 символов!" sqref="AD29">
      <formula1>900</formula1>
    </dataValidation>
    <dataValidation type="textLength" operator="lessThanOrEqual" allowBlank="1" showErrorMessage="1" errorTitle="Ошибка" error="Допускается ввод не более 900 символов!" sqref="AD30">
      <formula1>900</formula1>
    </dataValidation>
    <dataValidation type="textLength" operator="lessThanOrEqual" allowBlank="1" showErrorMessage="1" errorTitle="Ошибка" error="Допускается ввод не более 900 символов!" sqref="AD31">
      <formula1>900</formula1>
    </dataValidation>
    <dataValidation type="textLength" operator="lessThanOrEqual" allowBlank="1" showErrorMessage="1" errorTitle="Ошибка" error="Допускается ввод не более 900 символов!" sqref="AD3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A3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33"/>
    <dataValidation type="textLength" operator="lessThanOrEqual" allowBlank="1" showErrorMessage="1" errorTitle="Ошибка" error="Допускается ввод не более 900 символов!" sqref="AD33">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E33">
      <formula1>900</formula1>
    </dataValidation>
    <dataValidation type="textLength" operator="lessThanOrEqual" allowBlank="1" showErrorMessage="1" errorTitle="Ошибка" error="Допускается ввод не более 900 символов!" sqref="AD34">
      <formula1>900</formula1>
    </dataValidation>
    <dataValidation type="textLength" operator="lessThanOrEqual" allowBlank="1" showErrorMessage="1" errorTitle="Ошибка" error="Допускается ввод не более 900 символов!" sqref="AD35">
      <formula1>900</formula1>
    </dataValidation>
    <dataValidation type="textLength" operator="lessThanOrEqual" allowBlank="1" showErrorMessage="1" errorTitle="Ошибка" error="Допускается ввод не более 900 символов!" sqref="AD36">
      <formula1>900</formula1>
    </dataValidation>
    <dataValidation type="textLength" operator="lessThanOrEqual" allowBlank="1" showErrorMessage="1" errorTitle="Ошибка" error="Допускается ввод не более 900 символов!" sqref="AD3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A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46"/>
    <dataValidation type="decimal" allowBlank="1" showErrorMessage="1" errorTitle="Ошибка" error="Допускается ввод только неотрицательных чисел!" sqref="AD46">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E4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A5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55"/>
    <dataValidation type="decimal" allowBlank="1" showErrorMessage="1" errorTitle="Ошибка" error="Допускается ввод только неотрицательных чисел!" sqref="AD55">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E5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A6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60"/>
    <dataValidation type="decimal" allowBlank="1" showErrorMessage="1" errorTitle="Ошибка" error="Допускается ввод только неотрицательных чисел!" sqref="AD60">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E6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G28"/>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I28"/>
    <dataValidation type="textLength" operator="lessThanOrEqual" allowBlank="1" showErrorMessage="1" errorTitle="Ошибка" error="Допускается ввод не более 900 символов!" sqref="AJ28">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K28">
      <formula1>900</formula1>
    </dataValidation>
    <dataValidation type="textLength" operator="lessThanOrEqual" allowBlank="1" showErrorMessage="1" errorTitle="Ошибка" error="Допускается ввод не более 900 символов!" sqref="AJ29">
      <formula1>900</formula1>
    </dataValidation>
    <dataValidation type="textLength" operator="lessThanOrEqual" allowBlank="1" showErrorMessage="1" errorTitle="Ошибка" error="Допускается ввод не более 900 символов!" sqref="AJ30">
      <formula1>900</formula1>
    </dataValidation>
    <dataValidation type="textLength" operator="lessThanOrEqual" allowBlank="1" showErrorMessage="1" errorTitle="Ошибка" error="Допускается ввод не более 900 символов!" sqref="AJ31">
      <formula1>900</formula1>
    </dataValidation>
    <dataValidation type="textLength" operator="lessThanOrEqual" allowBlank="1" showErrorMessage="1" errorTitle="Ошибка" error="Допускается ввод не более 900 символов!" sqref="AJ3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G3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I33"/>
    <dataValidation type="textLength" operator="lessThanOrEqual" allowBlank="1" showErrorMessage="1" errorTitle="Ошибка" error="Допускается ввод не более 900 символов!" sqref="AJ33">
      <formula1>900</formula1>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K33">
      <formula1>900</formula1>
    </dataValidation>
    <dataValidation type="textLength" operator="lessThanOrEqual" allowBlank="1" showErrorMessage="1" errorTitle="Ошибка" error="Допускается ввод не более 900 символов!" sqref="AJ34">
      <formula1>900</formula1>
    </dataValidation>
    <dataValidation type="textLength" operator="lessThanOrEqual" allowBlank="1" showErrorMessage="1" errorTitle="Ошибка" error="Допускается ввод не более 900 символов!" sqref="AJ35">
      <formula1>900</formula1>
    </dataValidation>
    <dataValidation type="textLength" operator="lessThanOrEqual" allowBlank="1" showErrorMessage="1" errorTitle="Ошибка" error="Допускается ввод не более 900 символов!" sqref="AJ36">
      <formula1>900</formula1>
    </dataValidation>
    <dataValidation type="textLength" operator="lessThanOrEqual" allowBlank="1" showErrorMessage="1" errorTitle="Ошибка" error="Допускается ввод не более 900 символов!" sqref="AJ3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G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I46"/>
    <dataValidation type="decimal" allowBlank="1" showErrorMessage="1" errorTitle="Ошибка" error="Допускается ввод только неотрицательных чисел!" sqref="AJ46">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K4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G5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I55"/>
    <dataValidation type="decimal" allowBlank="1" showErrorMessage="1" errorTitle="Ошибка" error="Допускается ввод только неотрицательных чисел!" sqref="AJ55">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K5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G6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I60"/>
    <dataValidation type="decimal" allowBlank="1" showErrorMessage="1" errorTitle="Ошибка" error="Допускается ввод только неотрицательных чисел!" sqref="AJ60">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sqref="AK60">
      <formula1>900</formula1>
    </dataValidation>
  </dataValidations>
  <hyperlinks>
    <hyperlink ref="M28:M32" r:id="rId1" xr:uid="{A09159E5-271A-6345-FC37-0.A919FD34}"/>
    <hyperlink ref="S28:S32" r:id="rId2" xr:uid="{A27EB6B7-5937-4826-C401-0.7D6C530D}"/>
    <hyperlink ref="Y28:Y32" r:id="rId3" xr:uid="{DE13AA55-C44A-DA97-6AC6-0.256E318A}"/>
    <hyperlink ref="AE28:AE32" r:id="rId4" xr:uid="{223A4C68-A441-C0FA-EC95-0.0850B446}"/>
    <hyperlink ref="AK28:AK32" r:id="rId5" xr:uid="{E20CB1BF-5097-9D39-8978-0.E11EC4D1}"/>
    <hyperlink ref="L33:L37" r:id="rId6" xr:uid="{1CA43C07-B2DD-8C5E-0AA1-0.AA0EF578}"/>
    <hyperlink ref="M33:M37" r:id="rId7" xr:uid="{B32A1552-F0C5-43B8-52F9-0.9FBE210C}"/>
    <hyperlink ref="S33:S37" r:id="rId8" xr:uid="{C057CFA5-F1EC-A92E-72C4-0.D245853E}"/>
    <hyperlink ref="Y33:Y37" r:id="rId9" xr:uid="{BAF4CA64-DD0D-46FD-CFD4-0.19823557}"/>
    <hyperlink ref="AE33:AE37" r:id="rId10" xr:uid="{3440F536-108B-032C-C245-0.672D42E2}"/>
    <hyperlink ref="AK33:AK37" r:id="rId11" xr:uid="{BABB6B7A-CC7E-A84F-B068-0.D13D24AF}"/>
    <hyperlink ref="M46:M50" r:id="rId12" xr:uid="{474725DF-7678-3B58-30AC-0.88B94995}"/>
  </hyperlink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3EE5B7F-DA66-8B79-D8F6-0.BB4F392C}" mc:Ignorable="x14ac xr xr2 xr3">
  <sheetPr>
    <tabColor rgb="FFCCCCFF"/>
  </sheetPr>
  <dimension ref="A1:BH23"/>
  <sheetViews>
    <sheetView topLeftCell="A1" showGridLines="0" zoomScale="90" workbookViewId="0">
      <selection activeCell="BF20" sqref="BF20"/>
    </sheetView>
  </sheetViews>
  <sheetFormatPr defaultColWidth="9.140625" customHeight="1" defaultRowHeight="11.25"/>
  <cols>
    <col min="1" max="2" style="658" width="9.140625" hidden="1"/>
    <col min="3" max="3" style="658" width="3.7109375" customWidth="1"/>
    <col min="4" max="4" style="658" width="5.7109375" customWidth="1"/>
    <col min="5" max="5" style="658" width="17.28125" customWidth="1"/>
    <col min="6" max="6" style="658" width="35.7109375" customWidth="1"/>
    <col min="7" max="7" style="658" width="11.140625" customWidth="1"/>
    <col min="8" max="8" style="658" width="9.7109375" hidden="1" customWidth="1"/>
    <col min="9" max="9" style="658" width="13.7109375" customWidth="1"/>
    <col min="10" max="10" style="658" width="5.7109375" customWidth="1"/>
    <col min="11" max="11" style="658" width="13.7109375" customWidth="1"/>
    <col min="12" max="12" style="658" width="17.7109375" customWidth="1"/>
    <col min="13" max="13" style="658" width="9.7109375" customWidth="1"/>
    <col min="14" max="14" style="658" width="13.7109375" customWidth="1"/>
    <col min="15" max="15" style="658" width="5.7109375" customWidth="1"/>
    <col min="16" max="16" style="658" width="13.7109375" customWidth="1"/>
    <col min="17" max="17" style="658" width="17.7109375" customWidth="1"/>
    <col min="18" max="18" style="658" width="9.7109375" customWidth="1"/>
    <col min="19" max="19" style="658" width="13.7109375" customWidth="1"/>
    <col min="20" max="20" style="658" width="5.7109375" customWidth="1"/>
    <col min="21" max="21" style="658" width="13.7109375" customWidth="1"/>
    <col min="22" max="22" style="658" width="17.7109375" customWidth="1"/>
    <col min="23" max="23" style="658" width="9.7109375" customWidth="1"/>
    <col min="24" max="24" style="658" width="13.7109375" customWidth="1"/>
    <col min="25" max="25" style="658" width="5.7109375" customWidth="1"/>
    <col min="26" max="26" style="658" width="13.7109375" customWidth="1"/>
    <col min="27" max="27" style="658" width="17.7109375" customWidth="1"/>
    <col min="28" max="28" style="658" width="9.7109375" customWidth="1"/>
    <col min="29" max="29" style="658" width="13.7109375" customWidth="1"/>
    <col min="30" max="30" style="658" width="5.7109375" customWidth="1"/>
    <col min="31" max="31" style="658" width="13.7109375" customWidth="1"/>
    <col min="32" max="32" style="658" width="17.7109375" customWidth="1"/>
    <col min="33" max="33" style="658" width="9.7109375" customWidth="1"/>
    <col min="34" max="34" style="658" width="13.7109375" customWidth="1"/>
    <col min="35" max="35" style="658" width="5.7109375" customWidth="1"/>
    <col min="36" max="36" style="658" width="13.7109375" customWidth="1"/>
    <col min="37" max="37" style="658" width="17.7109375" customWidth="1"/>
    <col min="38" max="38" style="658" width="9.7109375" customWidth="1"/>
    <col min="39" max="39" style="658" width="13.7109375" customWidth="1"/>
    <col min="40" max="40" style="658" width="5.7109375" customWidth="1"/>
    <col min="41" max="41" style="658" width="13.7109375" customWidth="1"/>
    <col min="42" max="42" style="658" width="17.7109375" customWidth="1"/>
    <col min="43" max="43" style="658" width="9.7109375" customWidth="1"/>
    <col min="44" max="44" style="658" width="13.7109375" customWidth="1"/>
    <col min="45" max="45" style="658" width="5.7109375" customWidth="1"/>
    <col min="46" max="46" style="658" width="13.7109375" customWidth="1"/>
    <col min="47" max="47" style="658" width="17.7109375" customWidth="1"/>
    <col min="48" max="48" style="658" width="9.7109375" customWidth="1"/>
    <col min="49" max="49" style="658" width="13.7109375" customWidth="1"/>
    <col min="50" max="50" style="658" width="5.7109375" customWidth="1"/>
    <col min="51" max="51" style="658" width="13.7109375" customWidth="1"/>
    <col min="52" max="52" style="658" width="17.7109375" customWidth="1"/>
    <col min="53" max="53" style="658" width="9.7109375" customWidth="1"/>
    <col min="54" max="54" style="658" width="13.7109375" customWidth="1"/>
    <col min="55" max="55" style="658" width="5.7109375" customWidth="1"/>
    <col min="56" max="56" style="658" width="13.7109375" customWidth="1"/>
    <col min="57" max="57" style="658" width="17.7109375" customWidth="1"/>
    <col min="58" max="58" style="658" width="5.8515625" customWidth="1"/>
    <col min="59" max="59" style="658" width="115.7109375" customWidth="1"/>
    <col min="60" max="60" style="658" width="9.140625"/>
  </cols>
  <sheetData>
    <row s="154" customFormat="1" customHeight="1" ht="11.25" hidden="1">
      <c r="H1" s="823" t="s">
        <v>125</v>
      </c>
      <c r="I1" s="823"/>
      <c r="J1" s="823"/>
      <c r="K1" s="823"/>
      <c r="L1" s="823"/>
      <c r="M1" s="823" t="s">
        <v>125</v>
      </c>
      <c r="N1" s="823"/>
      <c r="O1" s="823"/>
      <c r="P1" s="823"/>
      <c r="Q1" s="823"/>
      <c r="R1" s="823" t="s">
        <v>125</v>
      </c>
      <c r="S1" s="823"/>
      <c r="T1" s="823"/>
      <c r="U1" s="823"/>
      <c r="V1" s="823"/>
      <c r="W1" s="823" t="s">
        <v>125</v>
      </c>
      <c r="X1" s="823"/>
      <c r="Y1" s="823"/>
      <c r="Z1" s="823"/>
      <c r="AA1" s="823"/>
      <c r="AB1" s="823" t="s">
        <v>125</v>
      </c>
      <c r="AC1" s="823"/>
      <c r="AD1" s="823"/>
      <c r="AE1" s="823"/>
      <c r="AF1" s="823"/>
      <c r="AG1" s="823" t="s">
        <v>125</v>
      </c>
      <c r="AH1" s="823"/>
      <c r="AI1" s="823"/>
      <c r="AJ1" s="823"/>
      <c r="AK1" s="823"/>
      <c r="AL1" s="823" t="s">
        <v>125</v>
      </c>
      <c r="AM1" s="823"/>
      <c r="AN1" s="823"/>
      <c r="AO1" s="823"/>
      <c r="AP1" s="823"/>
      <c r="AQ1" s="823" t="s">
        <v>125</v>
      </c>
      <c r="AR1" s="823"/>
      <c r="AS1" s="823"/>
      <c r="AT1" s="823"/>
      <c r="AU1" s="823"/>
      <c r="AV1" s="823" t="s">
        <v>125</v>
      </c>
      <c r="AW1" s="823"/>
      <c r="AX1" s="823"/>
      <c r="AY1" s="823"/>
      <c r="AZ1" s="823"/>
      <c r="BA1" s="823" t="s">
        <v>125</v>
      </c>
      <c r="BB1" s="823"/>
      <c r="BC1" s="823"/>
      <c r="BD1" s="823"/>
      <c r="BE1" s="823"/>
      <c r="BG1" s="450">
        <f>OFFSET(BG1,0,-6)+1</f>
        <v>6</v>
      </c>
    </row>
    <row s="154" customFormat="1" customHeight="1" ht="11.25" hidden="1">
      <c r="H2" s="239">
        <v>0</v>
      </c>
      <c r="I2" s="195">
        <f>H2+1</f>
        <v>1</v>
      </c>
      <c r="J2" s="195">
        <f>I2+1</f>
        <v>2</v>
      </c>
      <c r="K2" s="195"/>
      <c r="L2" s="195">
        <f>J2+1</f>
        <v>3</v>
      </c>
      <c r="M2" s="239">
        <v>1</v>
      </c>
      <c r="N2" s="823">
        <f>M2+1</f>
        <v>2</v>
      </c>
      <c r="O2" s="823">
        <f>N2+1</f>
        <v>3</v>
      </c>
      <c r="P2" s="823"/>
      <c r="Q2" s="823">
        <f>O2+1</f>
        <v>4</v>
      </c>
      <c r="R2" s="239">
        <v>1</v>
      </c>
      <c r="S2" s="823">
        <f>R2+1</f>
        <v>2</v>
      </c>
      <c r="T2" s="823">
        <f>S2+1</f>
        <v>3</v>
      </c>
      <c r="U2" s="823"/>
      <c r="V2" s="823">
        <f>T2+1</f>
        <v>4</v>
      </c>
      <c r="W2" s="239">
        <v>1</v>
      </c>
      <c r="X2" s="823">
        <f>W2+1</f>
        <v>2</v>
      </c>
      <c r="Y2" s="823">
        <f>X2+1</f>
        <v>3</v>
      </c>
      <c r="Z2" s="823"/>
      <c r="AA2" s="823">
        <f>Y2+1</f>
        <v>4</v>
      </c>
      <c r="AB2" s="239">
        <v>1</v>
      </c>
      <c r="AC2" s="823">
        <f>AB2+1</f>
        <v>2</v>
      </c>
      <c r="AD2" s="823">
        <f>AC2+1</f>
        <v>3</v>
      </c>
      <c r="AE2" s="823"/>
      <c r="AF2" s="823">
        <f>AD2+1</f>
        <v>4</v>
      </c>
      <c r="AG2" s="239">
        <v>1</v>
      </c>
      <c r="AH2" s="823">
        <f>AG2+1</f>
        <v>2</v>
      </c>
      <c r="AI2" s="823">
        <f>AH2+1</f>
        <v>3</v>
      </c>
      <c r="AJ2" s="823"/>
      <c r="AK2" s="823">
        <f>AI2+1</f>
        <v>4</v>
      </c>
      <c r="AL2" s="239">
        <v>1</v>
      </c>
      <c r="AM2" s="823">
        <f>AL2+1</f>
        <v>2</v>
      </c>
      <c r="AN2" s="823">
        <f>AM2+1</f>
        <v>3</v>
      </c>
      <c r="AO2" s="823"/>
      <c r="AP2" s="823">
        <f>AN2+1</f>
        <v>4</v>
      </c>
      <c r="AQ2" s="239">
        <v>1</v>
      </c>
      <c r="AR2" s="823">
        <f>AQ2+1</f>
        <v>2</v>
      </c>
      <c r="AS2" s="823">
        <f>AR2+1</f>
        <v>3</v>
      </c>
      <c r="AT2" s="823"/>
      <c r="AU2" s="823">
        <f>AS2+1</f>
        <v>4</v>
      </c>
      <c r="AV2" s="239">
        <v>1</v>
      </c>
      <c r="AW2" s="823">
        <f>AV2+1</f>
        <v>2</v>
      </c>
      <c r="AX2" s="823">
        <f>AW2+1</f>
        <v>3</v>
      </c>
      <c r="AY2" s="823"/>
      <c r="AZ2" s="823">
        <f>AX2+1</f>
        <v>4</v>
      </c>
      <c r="BA2" s="239">
        <v>1</v>
      </c>
      <c r="BB2" s="823">
        <f>BA2+1</f>
        <v>2</v>
      </c>
      <c r="BC2" s="823">
        <f>BB2+1</f>
        <v>3</v>
      </c>
      <c r="BD2" s="823"/>
      <c r="BE2" s="823">
        <f>BC2+1</f>
        <v>4</v>
      </c>
    </row>
    <row s="428" customFormat="1" customHeight="1" ht="6">
      <c r="H3" s="428" t="s">
        <v>126</v>
      </c>
      <c r="I3" s="292" t="s">
        <v>127</v>
      </c>
      <c r="J3" s="428" t="s">
        <v>128</v>
      </c>
      <c r="K3" s="292" t="s">
        <v>129</v>
      </c>
      <c r="M3" s="428" t="s">
        <v>126</v>
      </c>
      <c r="N3" s="428" t="s">
        <v>127</v>
      </c>
      <c r="O3" s="428" t="s">
        <v>128</v>
      </c>
      <c r="P3" s="428" t="s">
        <v>129</v>
      </c>
      <c r="Q3" s="428"/>
      <c r="R3" s="428" t="s">
        <v>126</v>
      </c>
      <c r="S3" s="428" t="s">
        <v>127</v>
      </c>
      <c r="T3" s="428" t="s">
        <v>128</v>
      </c>
      <c r="U3" s="428" t="s">
        <v>129</v>
      </c>
      <c r="V3" s="428"/>
      <c r="W3" s="428" t="s">
        <v>126</v>
      </c>
      <c r="X3" s="428" t="s">
        <v>127</v>
      </c>
      <c r="Y3" s="428" t="s">
        <v>128</v>
      </c>
      <c r="Z3" s="428" t="s">
        <v>129</v>
      </c>
      <c r="AA3" s="428"/>
      <c r="AB3" s="428" t="s">
        <v>126</v>
      </c>
      <c r="AC3" s="428" t="s">
        <v>127</v>
      </c>
      <c r="AD3" s="428" t="s">
        <v>128</v>
      </c>
      <c r="AE3" s="428" t="s">
        <v>129</v>
      </c>
      <c r="AF3" s="428"/>
      <c r="AG3" s="428" t="s">
        <v>126</v>
      </c>
      <c r="AH3" s="428" t="s">
        <v>127</v>
      </c>
      <c r="AI3" s="428" t="s">
        <v>128</v>
      </c>
      <c r="AJ3" s="428" t="s">
        <v>129</v>
      </c>
      <c r="AK3" s="428"/>
      <c r="AL3" s="428" t="s">
        <v>126</v>
      </c>
      <c r="AM3" s="428" t="s">
        <v>127</v>
      </c>
      <c r="AN3" s="428" t="s">
        <v>128</v>
      </c>
      <c r="AO3" s="428" t="s">
        <v>129</v>
      </c>
      <c r="AP3" s="428"/>
      <c r="AQ3" s="428" t="s">
        <v>126</v>
      </c>
      <c r="AR3" s="428" t="s">
        <v>127</v>
      </c>
      <c r="AS3" s="428" t="s">
        <v>128</v>
      </c>
      <c r="AT3" s="428" t="s">
        <v>129</v>
      </c>
      <c r="AU3" s="428"/>
      <c r="AV3" s="428" t="s">
        <v>126</v>
      </c>
      <c r="AW3" s="428" t="s">
        <v>127</v>
      </c>
      <c r="AX3" s="428" t="s">
        <v>128</v>
      </c>
      <c r="AY3" s="428" t="s">
        <v>129</v>
      </c>
      <c r="AZ3" s="428"/>
      <c r="BA3" s="428" t="s">
        <v>126</v>
      </c>
      <c r="BB3" s="428" t="s">
        <v>127</v>
      </c>
      <c r="BC3" s="428" t="s">
        <v>128</v>
      </c>
      <c r="BD3" s="428" t="s">
        <v>129</v>
      </c>
      <c r="BE3" s="428"/>
    </row>
    <row s="589" customFormat="1" customHeight="1" ht="52.5">
      <c r="A4" s="95"/>
      <c r="B4" s="87"/>
      <c r="C4" s="98"/>
      <c r="D4" s="821" t="s">
        <v>167</v>
      </c>
      <c r="E4" s="821"/>
      <c r="F4" s="821"/>
      <c r="G4" s="821"/>
      <c r="H4" s="238"/>
      <c r="M4" s="238"/>
      <c r="N4" s="589"/>
      <c r="O4" s="589"/>
      <c r="P4" s="589"/>
      <c r="Q4" s="589"/>
      <c r="R4" s="238"/>
      <c r="S4" s="589"/>
      <c r="T4" s="589"/>
      <c r="U4" s="589"/>
      <c r="V4" s="589"/>
      <c r="W4" s="238"/>
      <c r="X4" s="589"/>
      <c r="Y4" s="589"/>
      <c r="Z4" s="589"/>
      <c r="AA4" s="589"/>
      <c r="AB4" s="238"/>
      <c r="AC4" s="589"/>
      <c r="AD4" s="589"/>
      <c r="AE4" s="589"/>
      <c r="AF4" s="589"/>
      <c r="AG4" s="238"/>
      <c r="AH4" s="589"/>
      <c r="AI4" s="589"/>
      <c r="AJ4" s="589"/>
      <c r="AK4" s="589"/>
      <c r="AL4" s="238"/>
      <c r="AM4" s="589"/>
      <c r="AN4" s="589"/>
      <c r="AO4" s="589"/>
      <c r="AP4" s="589"/>
      <c r="AQ4" s="238"/>
      <c r="AR4" s="589"/>
      <c r="AS4" s="589"/>
      <c r="AT4" s="589"/>
      <c r="AU4" s="589"/>
      <c r="AV4" s="238"/>
      <c r="AW4" s="589"/>
      <c r="AX4" s="589"/>
      <c r="AY4" s="589"/>
      <c r="AZ4" s="589"/>
      <c r="BA4" s="238"/>
      <c r="BB4" s="589"/>
      <c r="BC4" s="589"/>
      <c r="BD4" s="589"/>
      <c r="BE4" s="589"/>
      <c r="BF4" s="188"/>
    </row>
    <row customHeight="1" ht="15">
      <c r="D5" s="822"/>
      <c r="E5" s="822"/>
      <c r="F5" s="205"/>
      <c r="G5" s="205"/>
      <c r="H5" s="781"/>
      <c r="I5" s="781"/>
      <c r="J5" s="781"/>
      <c r="K5" s="781"/>
      <c r="L5" s="781"/>
      <c r="M5" s="669" t="s">
        <v>64</v>
      </c>
      <c r="N5" s="781" t="s">
        <v>64</v>
      </c>
      <c r="O5" s="781" t="s">
        <v>64</v>
      </c>
      <c r="P5" s="781" t="s">
        <v>64</v>
      </c>
      <c r="Q5" s="781" t="s">
        <v>64</v>
      </c>
      <c r="R5" s="669" t="s">
        <v>64</v>
      </c>
      <c r="S5" s="781" t="s">
        <v>64</v>
      </c>
      <c r="T5" s="781" t="s">
        <v>64</v>
      </c>
      <c r="U5" s="781" t="s">
        <v>64</v>
      </c>
      <c r="V5" s="781" t="s">
        <v>64</v>
      </c>
      <c r="W5" s="669" t="s">
        <v>64</v>
      </c>
      <c r="X5" s="781" t="s">
        <v>64</v>
      </c>
      <c r="Y5" s="781" t="s">
        <v>64</v>
      </c>
      <c r="Z5" s="781" t="s">
        <v>64</v>
      </c>
      <c r="AA5" s="781" t="s">
        <v>64</v>
      </c>
      <c r="AB5" s="669" t="s">
        <v>64</v>
      </c>
      <c r="AC5" s="781" t="s">
        <v>64</v>
      </c>
      <c r="AD5" s="781" t="s">
        <v>64</v>
      </c>
      <c r="AE5" s="781" t="s">
        <v>64</v>
      </c>
      <c r="AF5" s="781" t="s">
        <v>64</v>
      </c>
      <c r="AG5" s="669" t="s">
        <v>64</v>
      </c>
      <c r="AH5" s="781" t="s">
        <v>64</v>
      </c>
      <c r="AI5" s="781" t="s">
        <v>64</v>
      </c>
      <c r="AJ5" s="781" t="s">
        <v>64</v>
      </c>
      <c r="AK5" s="781" t="s">
        <v>64</v>
      </c>
      <c r="AL5" s="669" t="s">
        <v>64</v>
      </c>
      <c r="AM5" s="781" t="s">
        <v>64</v>
      </c>
      <c r="AN5" s="781" t="s">
        <v>64</v>
      </c>
      <c r="AO5" s="781" t="s">
        <v>64</v>
      </c>
      <c r="AP5" s="781" t="s">
        <v>64</v>
      </c>
      <c r="AQ5" s="669" t="s">
        <v>64</v>
      </c>
      <c r="AR5" s="781" t="s">
        <v>64</v>
      </c>
      <c r="AS5" s="781" t="s">
        <v>64</v>
      </c>
      <c r="AT5" s="781" t="s">
        <v>64</v>
      </c>
      <c r="AU5" s="781" t="s">
        <v>64</v>
      </c>
      <c r="AV5" s="669" t="s">
        <v>64</v>
      </c>
      <c r="AW5" s="781" t="s">
        <v>64</v>
      </c>
      <c r="AX5" s="781" t="s">
        <v>64</v>
      </c>
      <c r="AY5" s="781" t="s">
        <v>64</v>
      </c>
      <c r="AZ5" s="781" t="s">
        <v>64</v>
      </c>
      <c r="BA5" s="669" t="s">
        <v>64</v>
      </c>
      <c r="BB5" s="781" t="s">
        <v>64</v>
      </c>
      <c r="BC5" s="781" t="s">
        <v>64</v>
      </c>
      <c r="BD5" s="781" t="s">
        <v>64</v>
      </c>
      <c r="BE5" s="781" t="s">
        <v>64</v>
      </c>
      <c r="BF5" s="300"/>
    </row>
    <row customHeight="1" ht="16.5">
      <c r="D6" s="775" t="s">
        <v>118</v>
      </c>
      <c r="E6" s="775"/>
      <c r="F6" s="775"/>
      <c r="G6" s="775"/>
      <c r="H6" s="775"/>
      <c r="I6" s="775"/>
      <c r="J6" s="775"/>
      <c r="K6" s="775"/>
      <c r="L6" s="775"/>
      <c r="M6" s="775" t="s">
        <v>118</v>
      </c>
      <c r="N6" s="775"/>
      <c r="O6" s="775"/>
      <c r="P6" s="775"/>
      <c r="Q6" s="775"/>
      <c r="R6" s="775" t="s">
        <v>118</v>
      </c>
      <c r="S6" s="775"/>
      <c r="T6" s="775"/>
      <c r="U6" s="775"/>
      <c r="V6" s="775"/>
      <c r="W6" s="775" t="s">
        <v>118</v>
      </c>
      <c r="X6" s="775"/>
      <c r="Y6" s="775"/>
      <c r="Z6" s="775"/>
      <c r="AA6" s="775"/>
      <c r="AB6" s="775" t="s">
        <v>118</v>
      </c>
      <c r="AC6" s="775"/>
      <c r="AD6" s="775"/>
      <c r="AE6" s="775"/>
      <c r="AF6" s="775"/>
      <c r="AG6" s="775" t="s">
        <v>118</v>
      </c>
      <c r="AH6" s="775"/>
      <c r="AI6" s="775"/>
      <c r="AJ6" s="775"/>
      <c r="AK6" s="775"/>
      <c r="AL6" s="775" t="s">
        <v>118</v>
      </c>
      <c r="AM6" s="775"/>
      <c r="AN6" s="775"/>
      <c r="AO6" s="775"/>
      <c r="AP6" s="775"/>
      <c r="AQ6" s="775" t="s">
        <v>118</v>
      </c>
      <c r="AR6" s="775"/>
      <c r="AS6" s="775"/>
      <c r="AT6" s="775"/>
      <c r="AU6" s="775"/>
      <c r="AV6" s="775" t="s">
        <v>118</v>
      </c>
      <c r="AW6" s="775"/>
      <c r="AX6" s="775"/>
      <c r="AY6" s="775"/>
      <c r="AZ6" s="775"/>
      <c r="BA6" s="775" t="s">
        <v>118</v>
      </c>
      <c r="BB6" s="775"/>
      <c r="BC6" s="775"/>
      <c r="BD6" s="775"/>
      <c r="BE6" s="775"/>
      <c r="BF6" s="775"/>
      <c r="BG6" s="784"/>
      <c r="BH6" s="429"/>
    </row>
    <row s="658" customFormat="1" customHeight="1" ht="14.25">
      <c r="D7" s="775" t="s">
        <v>61</v>
      </c>
      <c r="E7" s="775" t="s">
        <v>132</v>
      </c>
      <c r="F7" s="775"/>
      <c r="G7" s="775" t="s">
        <v>133</v>
      </c>
      <c r="H7" s="728" t="s">
        <v>134</v>
      </c>
      <c r="I7" s="728"/>
      <c r="J7" s="728"/>
      <c r="K7" s="728"/>
      <c r="L7" s="728"/>
      <c r="M7" s="728" t="s">
        <v>134</v>
      </c>
      <c r="N7" s="728"/>
      <c r="O7" s="728"/>
      <c r="P7" s="728"/>
      <c r="Q7" s="728"/>
      <c r="R7" s="728" t="s">
        <v>134</v>
      </c>
      <c r="S7" s="728"/>
      <c r="T7" s="728"/>
      <c r="U7" s="728"/>
      <c r="V7" s="728"/>
      <c r="W7" s="728" t="s">
        <v>134</v>
      </c>
      <c r="X7" s="728"/>
      <c r="Y7" s="728"/>
      <c r="Z7" s="728"/>
      <c r="AA7" s="728"/>
      <c r="AB7" s="728" t="s">
        <v>134</v>
      </c>
      <c r="AC7" s="728"/>
      <c r="AD7" s="728"/>
      <c r="AE7" s="728"/>
      <c r="AF7" s="728"/>
      <c r="AG7" s="728" t="s">
        <v>134</v>
      </c>
      <c r="AH7" s="728"/>
      <c r="AI7" s="728"/>
      <c r="AJ7" s="728"/>
      <c r="AK7" s="728"/>
      <c r="AL7" s="728" t="s">
        <v>134</v>
      </c>
      <c r="AM7" s="728"/>
      <c r="AN7" s="728"/>
      <c r="AO7" s="728"/>
      <c r="AP7" s="728"/>
      <c r="AQ7" s="728" t="s">
        <v>134</v>
      </c>
      <c r="AR7" s="728"/>
      <c r="AS7" s="728"/>
      <c r="AT7" s="728"/>
      <c r="AU7" s="728"/>
      <c r="AV7" s="728" t="s">
        <v>134</v>
      </c>
      <c r="AW7" s="728"/>
      <c r="AX7" s="728"/>
      <c r="AY7" s="728"/>
      <c r="AZ7" s="728"/>
      <c r="BA7" s="728" t="s">
        <v>134</v>
      </c>
      <c r="BB7" s="728"/>
      <c r="BC7" s="728"/>
      <c r="BD7" s="728"/>
      <c r="BE7" s="728"/>
      <c r="BF7" s="793" t="s">
        <v>135</v>
      </c>
      <c r="BG7" s="785"/>
      <c r="BH7" s="429"/>
    </row>
    <row s="658" customFormat="1" customHeight="1" ht="24.75">
      <c r="D8" s="775"/>
      <c r="E8" s="787" t="s">
        <v>136</v>
      </c>
      <c r="F8" s="787" t="s">
        <v>137</v>
      </c>
      <c r="G8" s="775"/>
      <c r="H8" s="787" t="s">
        <v>138</v>
      </c>
      <c r="I8" s="738" t="s">
        <v>139</v>
      </c>
      <c r="J8" s="789"/>
      <c r="K8" s="790"/>
      <c r="L8" s="832" t="s">
        <v>168</v>
      </c>
      <c r="M8" s="787" t="s">
        <v>138</v>
      </c>
      <c r="N8" s="738" t="s">
        <v>139</v>
      </c>
      <c r="O8" s="789"/>
      <c r="P8" s="790"/>
      <c r="Q8" s="832" t="s">
        <v>168</v>
      </c>
      <c r="R8" s="787" t="s">
        <v>138</v>
      </c>
      <c r="S8" s="738" t="s">
        <v>139</v>
      </c>
      <c r="T8" s="789"/>
      <c r="U8" s="790"/>
      <c r="V8" s="832" t="s">
        <v>168</v>
      </c>
      <c r="W8" s="787" t="s">
        <v>138</v>
      </c>
      <c r="X8" s="738" t="s">
        <v>139</v>
      </c>
      <c r="Y8" s="789"/>
      <c r="Z8" s="790"/>
      <c r="AA8" s="832" t="s">
        <v>168</v>
      </c>
      <c r="AB8" s="787" t="s">
        <v>138</v>
      </c>
      <c r="AC8" s="738" t="s">
        <v>139</v>
      </c>
      <c r="AD8" s="789"/>
      <c r="AE8" s="790"/>
      <c r="AF8" s="832" t="s">
        <v>168</v>
      </c>
      <c r="AG8" s="787" t="s">
        <v>138</v>
      </c>
      <c r="AH8" s="738" t="s">
        <v>139</v>
      </c>
      <c r="AI8" s="789"/>
      <c r="AJ8" s="790"/>
      <c r="AK8" s="832" t="s">
        <v>168</v>
      </c>
      <c r="AL8" s="787" t="s">
        <v>138</v>
      </c>
      <c r="AM8" s="738" t="s">
        <v>139</v>
      </c>
      <c r="AN8" s="789"/>
      <c r="AO8" s="790"/>
      <c r="AP8" s="832" t="s">
        <v>168</v>
      </c>
      <c r="AQ8" s="787" t="s">
        <v>138</v>
      </c>
      <c r="AR8" s="738" t="s">
        <v>139</v>
      </c>
      <c r="AS8" s="789"/>
      <c r="AT8" s="790"/>
      <c r="AU8" s="832" t="s">
        <v>168</v>
      </c>
      <c r="AV8" s="787" t="s">
        <v>138</v>
      </c>
      <c r="AW8" s="738" t="s">
        <v>139</v>
      </c>
      <c r="AX8" s="789"/>
      <c r="AY8" s="790"/>
      <c r="AZ8" s="832" t="s">
        <v>168</v>
      </c>
      <c r="BA8" s="787" t="s">
        <v>138</v>
      </c>
      <c r="BB8" s="738" t="s">
        <v>139</v>
      </c>
      <c r="BC8" s="789"/>
      <c r="BD8" s="790"/>
      <c r="BE8" s="832" t="s">
        <v>168</v>
      </c>
      <c r="BF8" s="793"/>
      <c r="BG8" s="785"/>
      <c r="BH8" s="429"/>
    </row>
    <row customHeight="1" ht="30">
      <c r="D9" s="775"/>
      <c r="E9" s="788"/>
      <c r="F9" s="788"/>
      <c r="G9" s="775"/>
      <c r="H9" s="788"/>
      <c r="I9" s="322" t="s">
        <v>141</v>
      </c>
      <c r="J9" s="791" t="s">
        <v>142</v>
      </c>
      <c r="K9" s="792"/>
      <c r="L9" s="833"/>
      <c r="M9" s="788"/>
      <c r="N9" s="792" t="s">
        <v>141</v>
      </c>
      <c r="O9" s="792" t="s">
        <v>142</v>
      </c>
      <c r="P9" s="792"/>
      <c r="Q9" s="833"/>
      <c r="R9" s="788"/>
      <c r="S9" s="792" t="s">
        <v>141</v>
      </c>
      <c r="T9" s="792" t="s">
        <v>142</v>
      </c>
      <c r="U9" s="792"/>
      <c r="V9" s="833"/>
      <c r="W9" s="788"/>
      <c r="X9" s="792" t="s">
        <v>141</v>
      </c>
      <c r="Y9" s="792" t="s">
        <v>142</v>
      </c>
      <c r="Z9" s="792"/>
      <c r="AA9" s="833"/>
      <c r="AB9" s="788"/>
      <c r="AC9" s="792" t="s">
        <v>141</v>
      </c>
      <c r="AD9" s="792" t="s">
        <v>142</v>
      </c>
      <c r="AE9" s="792"/>
      <c r="AF9" s="833"/>
      <c r="AG9" s="788"/>
      <c r="AH9" s="792" t="s">
        <v>141</v>
      </c>
      <c r="AI9" s="792" t="s">
        <v>142</v>
      </c>
      <c r="AJ9" s="792"/>
      <c r="AK9" s="833"/>
      <c r="AL9" s="788"/>
      <c r="AM9" s="792" t="s">
        <v>141</v>
      </c>
      <c r="AN9" s="792" t="s">
        <v>142</v>
      </c>
      <c r="AO9" s="792"/>
      <c r="AP9" s="833"/>
      <c r="AQ9" s="788"/>
      <c r="AR9" s="792" t="s">
        <v>141</v>
      </c>
      <c r="AS9" s="792" t="s">
        <v>142</v>
      </c>
      <c r="AT9" s="792"/>
      <c r="AU9" s="833"/>
      <c r="AV9" s="788"/>
      <c r="AW9" s="792" t="s">
        <v>141</v>
      </c>
      <c r="AX9" s="792" t="s">
        <v>142</v>
      </c>
      <c r="AY9" s="792"/>
      <c r="AZ9" s="833"/>
      <c r="BA9" s="788"/>
      <c r="BB9" s="792" t="s">
        <v>141</v>
      </c>
      <c r="BC9" s="792" t="s">
        <v>142</v>
      </c>
      <c r="BD9" s="792"/>
      <c r="BE9" s="833"/>
      <c r="BF9" s="793"/>
      <c r="BG9" s="786"/>
    </row>
    <row customHeight="1" ht="11.25" hidden="1">
      <c r="D10" s="119" t="s">
        <v>66</v>
      </c>
      <c r="E10" s="119" t="s">
        <v>67</v>
      </c>
      <c r="F10" s="119" t="s">
        <v>68</v>
      </c>
      <c r="G10" s="119" t="s">
        <v>69</v>
      </c>
      <c r="H10" s="612" t="str">
        <f>H1&amp;"."&amp;H2</f>
        <v>5.0</v>
      </c>
      <c r="I10" s="612" t="str">
        <f>H1&amp;"."&amp;I2</f>
        <v>5.1</v>
      </c>
      <c r="J10" s="794" t="str">
        <f>H1&amp;"."&amp;J2</f>
        <v>5.2</v>
      </c>
      <c r="K10" s="794"/>
      <c r="L10" s="356" t="str">
        <f>H1&amp;"."&amp;L2</f>
        <v>5.3</v>
      </c>
      <c r="M10" s="612" t="str">
        <f>M1&amp;"."&amp;M2</f>
        <v>5.1</v>
      </c>
      <c r="N10" s="612" t="str">
        <f>M1&amp;"."&amp;N2</f>
        <v>5.2</v>
      </c>
      <c r="O10" s="794" t="str">
        <f>M1&amp;"."&amp;O2</f>
        <v>5.3</v>
      </c>
      <c r="P10" s="794"/>
      <c r="Q10" s="794" t="str">
        <f>M1&amp;"."&amp;Q2</f>
        <v>5.4</v>
      </c>
      <c r="R10" s="612" t="str">
        <f>R1&amp;"."&amp;R2</f>
        <v>5.1</v>
      </c>
      <c r="S10" s="612" t="str">
        <f>R1&amp;"."&amp;S2</f>
        <v>5.2</v>
      </c>
      <c r="T10" s="794" t="str">
        <f>R1&amp;"."&amp;T2</f>
        <v>5.3</v>
      </c>
      <c r="U10" s="794"/>
      <c r="V10" s="794" t="str">
        <f>R1&amp;"."&amp;V2</f>
        <v>5.4</v>
      </c>
      <c r="W10" s="612" t="str">
        <f>W1&amp;"."&amp;W2</f>
        <v>5.1</v>
      </c>
      <c r="X10" s="612" t="str">
        <f>W1&amp;"."&amp;X2</f>
        <v>5.2</v>
      </c>
      <c r="Y10" s="794" t="str">
        <f>W1&amp;"."&amp;Y2</f>
        <v>5.3</v>
      </c>
      <c r="Z10" s="794"/>
      <c r="AA10" s="794" t="str">
        <f>W1&amp;"."&amp;AA2</f>
        <v>5.4</v>
      </c>
      <c r="AB10" s="612" t="str">
        <f>AB1&amp;"."&amp;AB2</f>
        <v>5.1</v>
      </c>
      <c r="AC10" s="612" t="str">
        <f>AB1&amp;"."&amp;AC2</f>
        <v>5.2</v>
      </c>
      <c r="AD10" s="794" t="str">
        <f>AB1&amp;"."&amp;AD2</f>
        <v>5.3</v>
      </c>
      <c r="AE10" s="794"/>
      <c r="AF10" s="794" t="str">
        <f>AB1&amp;"."&amp;AF2</f>
        <v>5.4</v>
      </c>
      <c r="AG10" s="612" t="str">
        <f>AG1&amp;"."&amp;AG2</f>
        <v>5.1</v>
      </c>
      <c r="AH10" s="612" t="str">
        <f>AG1&amp;"."&amp;AH2</f>
        <v>5.2</v>
      </c>
      <c r="AI10" s="794" t="str">
        <f>AG1&amp;"."&amp;AI2</f>
        <v>5.3</v>
      </c>
      <c r="AJ10" s="794"/>
      <c r="AK10" s="794" t="str">
        <f>AG1&amp;"."&amp;AK2</f>
        <v>5.4</v>
      </c>
      <c r="AL10" s="612" t="str">
        <f>AL1&amp;"."&amp;AL2</f>
        <v>5.1</v>
      </c>
      <c r="AM10" s="612" t="str">
        <f>AL1&amp;"."&amp;AM2</f>
        <v>5.2</v>
      </c>
      <c r="AN10" s="794" t="str">
        <f>AL1&amp;"."&amp;AN2</f>
        <v>5.3</v>
      </c>
      <c r="AO10" s="794"/>
      <c r="AP10" s="794" t="str">
        <f>AL1&amp;"."&amp;AP2</f>
        <v>5.4</v>
      </c>
      <c r="AQ10" s="612" t="str">
        <f>AQ1&amp;"."&amp;AQ2</f>
        <v>5.1</v>
      </c>
      <c r="AR10" s="612" t="str">
        <f>AQ1&amp;"."&amp;AR2</f>
        <v>5.2</v>
      </c>
      <c r="AS10" s="794" t="str">
        <f>AQ1&amp;"."&amp;AS2</f>
        <v>5.3</v>
      </c>
      <c r="AT10" s="794"/>
      <c r="AU10" s="794" t="str">
        <f>AQ1&amp;"."&amp;AU2</f>
        <v>5.4</v>
      </c>
      <c r="AV10" s="612" t="str">
        <f>AV1&amp;"."&amp;AV2</f>
        <v>5.1</v>
      </c>
      <c r="AW10" s="612" t="str">
        <f>AV1&amp;"."&amp;AW2</f>
        <v>5.2</v>
      </c>
      <c r="AX10" s="794" t="str">
        <f>AV1&amp;"."&amp;AX2</f>
        <v>5.3</v>
      </c>
      <c r="AY10" s="794"/>
      <c r="AZ10" s="794" t="str">
        <f>AV1&amp;"."&amp;AZ2</f>
        <v>5.4</v>
      </c>
      <c r="BA10" s="612" t="str">
        <f>BA1&amp;"."&amp;BA2</f>
        <v>5.1</v>
      </c>
      <c r="BB10" s="612" t="str">
        <f>BA1&amp;"."&amp;BB2</f>
        <v>5.2</v>
      </c>
      <c r="BC10" s="794" t="str">
        <f>BA1&amp;"."&amp;BC2</f>
        <v>5.3</v>
      </c>
      <c r="BD10" s="794"/>
      <c r="BE10" s="794" t="str">
        <f>BA1&amp;"."&amp;BE2</f>
        <v>5.4</v>
      </c>
      <c r="BF10" s="259"/>
      <c r="BG10" s="354">
        <f>BG1</f>
        <v>6</v>
      </c>
    </row>
    <row customHeight="1" ht="33.75">
      <c r="A11" s="585"/>
      <c r="B11" s="585"/>
      <c r="D11" s="430" t="s">
        <v>66</v>
      </c>
      <c r="E11" s="431" t="str">
        <f>IF(ISERROR(INDEX(activity,MATCH(D11,List01_N_activity,0))),"",OFFSET(INDEX(activity,MATCH(D11,List01_N_activity,0)),,1))</f>
        <v>Тариф на захоронение твердых коммунальных отходов</v>
      </c>
      <c r="F11" s="432"/>
      <c r="G11" s="220"/>
      <c r="H11" s="220"/>
      <c r="I11" s="220"/>
      <c r="J11" s="220"/>
      <c r="K11" s="220"/>
      <c r="L11" s="22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436"/>
      <c r="BG11" s="597" t="s">
        <v>169</v>
      </c>
    </row>
    <row customHeight="1" ht="22.5">
      <c r="A12" s="831" t="s">
        <v>145</v>
      </c>
      <c r="B12" s="585"/>
      <c r="D12" s="613" t="str">
        <f>A12&amp;".1"</f>
        <v>1.1.1</v>
      </c>
      <c r="E12" s="513" t="s">
        <v>147</v>
      </c>
      <c r="F12" s="466" t="s">
        <v>73</v>
      </c>
      <c r="G12" s="834" t="s">
        <v>170</v>
      </c>
      <c r="H12" s="827" t="s">
        <v>148</v>
      </c>
      <c r="I12" s="802">
        <v>46023</v>
      </c>
      <c r="J12" s="742" t="s">
        <v>148</v>
      </c>
      <c r="K12" s="802">
        <v>46203</v>
      </c>
      <c r="L12" s="824">
        <v>232.35</v>
      </c>
      <c r="M12" s="742" t="s">
        <v>148</v>
      </c>
      <c r="N12" s="802">
        <v>46204</v>
      </c>
      <c r="O12" s="742" t="s">
        <v>148</v>
      </c>
      <c r="P12" s="802">
        <v>46387</v>
      </c>
      <c r="Q12" s="860">
        <v>232.35</v>
      </c>
      <c r="R12" s="742" t="s">
        <v>148</v>
      </c>
      <c r="S12" s="802">
        <v>46388</v>
      </c>
      <c r="T12" s="742" t="s">
        <v>148</v>
      </c>
      <c r="U12" s="802">
        <v>46568</v>
      </c>
      <c r="V12" s="860">
        <v>248.92</v>
      </c>
      <c r="W12" s="742" t="s">
        <v>148</v>
      </c>
      <c r="X12" s="802">
        <v>46569</v>
      </c>
      <c r="Y12" s="742" t="s">
        <v>148</v>
      </c>
      <c r="Z12" s="802">
        <v>46752</v>
      </c>
      <c r="AA12" s="860">
        <v>248.92</v>
      </c>
      <c r="AB12" s="742" t="s">
        <v>148</v>
      </c>
      <c r="AC12" s="802">
        <v>46753</v>
      </c>
      <c r="AD12" s="742" t="s">
        <v>148</v>
      </c>
      <c r="AE12" s="802">
        <v>46934</v>
      </c>
      <c r="AF12" s="860">
        <v>234.35</v>
      </c>
      <c r="AG12" s="742" t="s">
        <v>148</v>
      </c>
      <c r="AH12" s="802">
        <v>46935</v>
      </c>
      <c r="AI12" s="742" t="s">
        <v>148</v>
      </c>
      <c r="AJ12" s="802">
        <v>47118</v>
      </c>
      <c r="AK12" s="860">
        <v>234.35</v>
      </c>
      <c r="AL12" s="742" t="s">
        <v>148</v>
      </c>
      <c r="AM12" s="802">
        <v>47119</v>
      </c>
      <c r="AN12" s="742" t="s">
        <v>148</v>
      </c>
      <c r="AO12" s="802">
        <v>47299</v>
      </c>
      <c r="AP12" s="860">
        <v>234.61</v>
      </c>
      <c r="AQ12" s="742" t="s">
        <v>148</v>
      </c>
      <c r="AR12" s="802">
        <v>47300</v>
      </c>
      <c r="AS12" s="742" t="s">
        <v>148</v>
      </c>
      <c r="AT12" s="802">
        <v>47483</v>
      </c>
      <c r="AU12" s="860">
        <v>234.61</v>
      </c>
      <c r="AV12" s="742" t="s">
        <v>148</v>
      </c>
      <c r="AW12" s="802">
        <v>47484</v>
      </c>
      <c r="AX12" s="742" t="s">
        <v>148</v>
      </c>
      <c r="AY12" s="802">
        <v>47664</v>
      </c>
      <c r="AZ12" s="860">
        <v>241.56</v>
      </c>
      <c r="BA12" s="742" t="s">
        <v>148</v>
      </c>
      <c r="BB12" s="802">
        <v>47665</v>
      </c>
      <c r="BC12" s="742" t="s">
        <v>148</v>
      </c>
      <c r="BD12" s="802">
        <v>47848</v>
      </c>
      <c r="BE12" s="860">
        <v>241.56</v>
      </c>
      <c r="BF12" s="437"/>
      <c r="BG12" s="597" t="s">
        <v>171</v>
      </c>
    </row>
    <row customHeight="1" ht="45">
      <c r="A13" s="831"/>
      <c r="B13" s="585"/>
      <c r="D13" s="613" t="str">
        <f>A12&amp;".2"</f>
        <v>1.1.2</v>
      </c>
      <c r="E13" s="513" t="s">
        <v>152</v>
      </c>
      <c r="F13" s="466" t="s">
        <v>153</v>
      </c>
      <c r="G13" s="834"/>
      <c r="H13" s="828"/>
      <c r="I13" s="803"/>
      <c r="J13" s="759"/>
      <c r="K13" s="803"/>
      <c r="L13" s="825"/>
      <c r="M13" s="759"/>
      <c r="N13" s="803"/>
      <c r="O13" s="759"/>
      <c r="P13" s="803"/>
      <c r="Q13" s="861"/>
      <c r="R13" s="759"/>
      <c r="S13" s="803"/>
      <c r="T13" s="759"/>
      <c r="U13" s="803"/>
      <c r="V13" s="861"/>
      <c r="W13" s="759"/>
      <c r="X13" s="803"/>
      <c r="Y13" s="759"/>
      <c r="Z13" s="803"/>
      <c r="AA13" s="861"/>
      <c r="AB13" s="759"/>
      <c r="AC13" s="803"/>
      <c r="AD13" s="759"/>
      <c r="AE13" s="803"/>
      <c r="AF13" s="861"/>
      <c r="AG13" s="759"/>
      <c r="AH13" s="803"/>
      <c r="AI13" s="759"/>
      <c r="AJ13" s="803"/>
      <c r="AK13" s="861"/>
      <c r="AL13" s="759"/>
      <c r="AM13" s="803"/>
      <c r="AN13" s="759"/>
      <c r="AO13" s="803"/>
      <c r="AP13" s="861"/>
      <c r="AQ13" s="759"/>
      <c r="AR13" s="803"/>
      <c r="AS13" s="759"/>
      <c r="AT13" s="803"/>
      <c r="AU13" s="861"/>
      <c r="AV13" s="759"/>
      <c r="AW13" s="803"/>
      <c r="AX13" s="759"/>
      <c r="AY13" s="803"/>
      <c r="AZ13" s="861"/>
      <c r="BA13" s="759"/>
      <c r="BB13" s="803"/>
      <c r="BC13" s="759"/>
      <c r="BD13" s="803"/>
      <c r="BE13" s="861"/>
      <c r="BF13" s="437"/>
      <c r="BG13" s="597" t="s">
        <v>172</v>
      </c>
    </row>
    <row customHeight="1" ht="45">
      <c r="A14" s="831"/>
      <c r="B14" s="585"/>
      <c r="D14" s="613" t="str">
        <f>A12&amp;".3"</f>
        <v>1.1.3</v>
      </c>
      <c r="E14" s="513" t="s">
        <v>155</v>
      </c>
      <c r="F14" s="466" t="s">
        <v>111</v>
      </c>
      <c r="G14" s="834"/>
      <c r="H14" s="828"/>
      <c r="I14" s="803"/>
      <c r="J14" s="759"/>
      <c r="K14" s="803"/>
      <c r="L14" s="825"/>
      <c r="M14" s="759"/>
      <c r="N14" s="803"/>
      <c r="O14" s="759"/>
      <c r="P14" s="803"/>
      <c r="Q14" s="861"/>
      <c r="R14" s="759"/>
      <c r="S14" s="803"/>
      <c r="T14" s="759"/>
      <c r="U14" s="803"/>
      <c r="V14" s="861"/>
      <c r="W14" s="759"/>
      <c r="X14" s="803"/>
      <c r="Y14" s="759"/>
      <c r="Z14" s="803"/>
      <c r="AA14" s="861"/>
      <c r="AB14" s="759"/>
      <c r="AC14" s="803"/>
      <c r="AD14" s="759"/>
      <c r="AE14" s="803"/>
      <c r="AF14" s="861"/>
      <c r="AG14" s="759"/>
      <c r="AH14" s="803"/>
      <c r="AI14" s="759"/>
      <c r="AJ14" s="803"/>
      <c r="AK14" s="861"/>
      <c r="AL14" s="759"/>
      <c r="AM14" s="803"/>
      <c r="AN14" s="759"/>
      <c r="AO14" s="803"/>
      <c r="AP14" s="861"/>
      <c r="AQ14" s="759"/>
      <c r="AR14" s="803"/>
      <c r="AS14" s="759"/>
      <c r="AT14" s="803"/>
      <c r="AU14" s="861"/>
      <c r="AV14" s="759"/>
      <c r="AW14" s="803"/>
      <c r="AX14" s="759"/>
      <c r="AY14" s="803"/>
      <c r="AZ14" s="861"/>
      <c r="BA14" s="759"/>
      <c r="BB14" s="803"/>
      <c r="BC14" s="759"/>
      <c r="BD14" s="803"/>
      <c r="BE14" s="861"/>
      <c r="BF14" s="437"/>
      <c r="BG14" s="597" t="s">
        <v>173</v>
      </c>
    </row>
    <row customHeight="1" ht="67.5">
      <c r="A15" s="831"/>
      <c r="B15" s="585"/>
      <c r="D15" s="613" t="str">
        <f>A12&amp;".4"</f>
        <v>1.1.4</v>
      </c>
      <c r="E15" s="513" t="s">
        <v>157</v>
      </c>
      <c r="F15" s="466" t="s">
        <v>153</v>
      </c>
      <c r="G15" s="834"/>
      <c r="H15" s="828"/>
      <c r="I15" s="803"/>
      <c r="J15" s="759"/>
      <c r="K15" s="803"/>
      <c r="L15" s="825"/>
      <c r="M15" s="759"/>
      <c r="N15" s="803"/>
      <c r="O15" s="759"/>
      <c r="P15" s="803"/>
      <c r="Q15" s="861"/>
      <c r="R15" s="759"/>
      <c r="S15" s="803"/>
      <c r="T15" s="759"/>
      <c r="U15" s="803"/>
      <c r="V15" s="861"/>
      <c r="W15" s="759"/>
      <c r="X15" s="803"/>
      <c r="Y15" s="759"/>
      <c r="Z15" s="803"/>
      <c r="AA15" s="861"/>
      <c r="AB15" s="759"/>
      <c r="AC15" s="803"/>
      <c r="AD15" s="759"/>
      <c r="AE15" s="803"/>
      <c r="AF15" s="861"/>
      <c r="AG15" s="759"/>
      <c r="AH15" s="803"/>
      <c r="AI15" s="759"/>
      <c r="AJ15" s="803"/>
      <c r="AK15" s="861"/>
      <c r="AL15" s="759"/>
      <c r="AM15" s="803"/>
      <c r="AN15" s="759"/>
      <c r="AO15" s="803"/>
      <c r="AP15" s="861"/>
      <c r="AQ15" s="759"/>
      <c r="AR15" s="803"/>
      <c r="AS15" s="759"/>
      <c r="AT15" s="803"/>
      <c r="AU15" s="861"/>
      <c r="AV15" s="759"/>
      <c r="AW15" s="803"/>
      <c r="AX15" s="759"/>
      <c r="AY15" s="803"/>
      <c r="AZ15" s="861"/>
      <c r="BA15" s="759"/>
      <c r="BB15" s="803"/>
      <c r="BC15" s="759"/>
      <c r="BD15" s="803"/>
      <c r="BE15" s="861"/>
      <c r="BF15" s="437"/>
      <c r="BG15" s="597" t="s">
        <v>174</v>
      </c>
    </row>
    <row customHeight="1" ht="112.5">
      <c r="A16" s="831"/>
      <c r="B16" s="585"/>
      <c r="D16" s="613" t="str">
        <f>A12&amp;".5"</f>
        <v>1.1.5</v>
      </c>
      <c r="E16" s="513" t="s">
        <v>159</v>
      </c>
      <c r="F16" s="466" t="s">
        <v>153</v>
      </c>
      <c r="G16" s="834"/>
      <c r="H16" s="829"/>
      <c r="I16" s="804"/>
      <c r="J16" s="743"/>
      <c r="K16" s="804"/>
      <c r="L16" s="826"/>
      <c r="M16" s="743"/>
      <c r="N16" s="804"/>
      <c r="O16" s="743"/>
      <c r="P16" s="804"/>
      <c r="Q16" s="862"/>
      <c r="R16" s="743"/>
      <c r="S16" s="804"/>
      <c r="T16" s="743"/>
      <c r="U16" s="804"/>
      <c r="V16" s="862"/>
      <c r="W16" s="743"/>
      <c r="X16" s="804"/>
      <c r="Y16" s="743"/>
      <c r="Z16" s="804"/>
      <c r="AA16" s="862"/>
      <c r="AB16" s="743"/>
      <c r="AC16" s="804"/>
      <c r="AD16" s="743"/>
      <c r="AE16" s="804"/>
      <c r="AF16" s="862"/>
      <c r="AG16" s="743"/>
      <c r="AH16" s="804"/>
      <c r="AI16" s="743"/>
      <c r="AJ16" s="804"/>
      <c r="AK16" s="862"/>
      <c r="AL16" s="743"/>
      <c r="AM16" s="804"/>
      <c r="AN16" s="743"/>
      <c r="AO16" s="804"/>
      <c r="AP16" s="862"/>
      <c r="AQ16" s="743"/>
      <c r="AR16" s="804"/>
      <c r="AS16" s="743"/>
      <c r="AT16" s="804"/>
      <c r="AU16" s="862"/>
      <c r="AV16" s="743"/>
      <c r="AW16" s="804"/>
      <c r="AX16" s="743"/>
      <c r="AY16" s="804"/>
      <c r="AZ16" s="862"/>
      <c r="BA16" s="743"/>
      <c r="BB16" s="804"/>
      <c r="BC16" s="743"/>
      <c r="BD16" s="804"/>
      <c r="BE16" s="862"/>
      <c r="BF16" s="437"/>
      <c r="BG16" s="597" t="s">
        <v>175</v>
      </c>
    </row>
    <row customHeight="1" ht="30.75">
      <c r="A17" s="831" t="s">
        <v>176</v>
      </c>
      <c r="B17" s="658"/>
      <c r="C17" s="658"/>
      <c r="D17" s="613" t="str">
        <f>A17&amp;".1"</f>
        <v>1.2.1</v>
      </c>
      <c r="E17" s="513" t="s">
        <v>147</v>
      </c>
      <c r="F17" s="466" t="s">
        <v>75</v>
      </c>
      <c r="G17" s="834" t="s">
        <v>177</v>
      </c>
      <c r="H17" s="827" t="s">
        <v>148</v>
      </c>
      <c r="I17" s="802">
        <v>46023</v>
      </c>
      <c r="J17" s="742" t="s">
        <v>148</v>
      </c>
      <c r="K17" s="802">
        <v>46203</v>
      </c>
      <c r="L17" s="824">
        <v>2653.36</v>
      </c>
      <c r="M17" s="742" t="s">
        <v>148</v>
      </c>
      <c r="N17" s="802">
        <v>46204</v>
      </c>
      <c r="O17" s="742" t="s">
        <v>148</v>
      </c>
      <c r="P17" s="802">
        <v>46387</v>
      </c>
      <c r="Q17" s="860">
        <v>2653.36</v>
      </c>
      <c r="R17" s="742" t="s">
        <v>148</v>
      </c>
      <c r="S17" s="802">
        <v>46388</v>
      </c>
      <c r="T17" s="742" t="s">
        <v>148</v>
      </c>
      <c r="U17" s="802">
        <v>46568</v>
      </c>
      <c r="V17" s="860">
        <v>2653.36</v>
      </c>
      <c r="W17" s="742" t="s">
        <v>148</v>
      </c>
      <c r="X17" s="802">
        <v>46569</v>
      </c>
      <c r="Y17" s="742" t="s">
        <v>148</v>
      </c>
      <c r="Z17" s="802">
        <v>46752</v>
      </c>
      <c r="AA17" s="860">
        <v>3031.84</v>
      </c>
      <c r="AB17" s="742" t="s">
        <v>148</v>
      </c>
      <c r="AC17" s="802">
        <v>46753</v>
      </c>
      <c r="AD17" s="742" t="s">
        <v>148</v>
      </c>
      <c r="AE17" s="802">
        <v>46934</v>
      </c>
      <c r="AF17" s="860">
        <v>2676.22</v>
      </c>
      <c r="AG17" s="742" t="s">
        <v>148</v>
      </c>
      <c r="AH17" s="802">
        <v>46935</v>
      </c>
      <c r="AI17" s="742" t="s">
        <v>148</v>
      </c>
      <c r="AJ17" s="802">
        <v>47118</v>
      </c>
      <c r="AK17" s="860">
        <v>2676.22</v>
      </c>
      <c r="AL17" s="742" t="s">
        <v>148</v>
      </c>
      <c r="AM17" s="802">
        <v>47119</v>
      </c>
      <c r="AN17" s="742" t="s">
        <v>148</v>
      </c>
      <c r="AO17" s="802">
        <v>47299</v>
      </c>
      <c r="AP17" s="860">
        <v>2676.22</v>
      </c>
      <c r="AQ17" s="742" t="s">
        <v>148</v>
      </c>
      <c r="AR17" s="802">
        <v>47300</v>
      </c>
      <c r="AS17" s="742" t="s">
        <v>148</v>
      </c>
      <c r="AT17" s="802">
        <v>47483</v>
      </c>
      <c r="AU17" s="860">
        <v>2679.16</v>
      </c>
      <c r="AV17" s="742" t="s">
        <v>148</v>
      </c>
      <c r="AW17" s="802">
        <v>47484</v>
      </c>
      <c r="AX17" s="742" t="s">
        <v>148</v>
      </c>
      <c r="AY17" s="802">
        <v>47664</v>
      </c>
      <c r="AZ17" s="860">
        <v>2679.16</v>
      </c>
      <c r="BA17" s="742" t="s">
        <v>148</v>
      </c>
      <c r="BB17" s="802">
        <v>47665</v>
      </c>
      <c r="BC17" s="742" t="s">
        <v>148</v>
      </c>
      <c r="BD17" s="802">
        <v>47848</v>
      </c>
      <c r="BE17" s="860">
        <v>2837.88</v>
      </c>
      <c r="BF17" s="437"/>
      <c r="BG17" s="597" t="s">
        <v>171</v>
      </c>
      <c r="BH17" s="658"/>
    </row>
    <row customHeight="1" ht="30.75">
      <c r="A18" s="831" t="s">
        <v>145</v>
      </c>
      <c r="B18" s="658"/>
      <c r="C18" s="658"/>
      <c r="D18" s="613" t="str">
        <f>A17&amp;".2"</f>
        <v>1.2.2</v>
      </c>
      <c r="E18" s="513" t="s">
        <v>152</v>
      </c>
      <c r="F18" s="466" t="s">
        <v>153</v>
      </c>
      <c r="G18" s="834"/>
      <c r="H18" s="828"/>
      <c r="I18" s="803"/>
      <c r="J18" s="759"/>
      <c r="K18" s="803"/>
      <c r="L18" s="825"/>
      <c r="M18" s="759"/>
      <c r="N18" s="803"/>
      <c r="O18" s="759"/>
      <c r="P18" s="803"/>
      <c r="Q18" s="861"/>
      <c r="R18" s="759"/>
      <c r="S18" s="803"/>
      <c r="T18" s="759"/>
      <c r="U18" s="803"/>
      <c r="V18" s="861"/>
      <c r="W18" s="759"/>
      <c r="X18" s="803"/>
      <c r="Y18" s="759"/>
      <c r="Z18" s="803"/>
      <c r="AA18" s="861"/>
      <c r="AB18" s="759"/>
      <c r="AC18" s="803"/>
      <c r="AD18" s="759"/>
      <c r="AE18" s="803"/>
      <c r="AF18" s="861"/>
      <c r="AG18" s="759"/>
      <c r="AH18" s="803"/>
      <c r="AI18" s="759"/>
      <c r="AJ18" s="803"/>
      <c r="AK18" s="861"/>
      <c r="AL18" s="759"/>
      <c r="AM18" s="803"/>
      <c r="AN18" s="759"/>
      <c r="AO18" s="803"/>
      <c r="AP18" s="861"/>
      <c r="AQ18" s="759"/>
      <c r="AR18" s="803"/>
      <c r="AS18" s="759"/>
      <c r="AT18" s="803"/>
      <c r="AU18" s="861"/>
      <c r="AV18" s="759"/>
      <c r="AW18" s="803"/>
      <c r="AX18" s="759"/>
      <c r="AY18" s="803"/>
      <c r="AZ18" s="861"/>
      <c r="BA18" s="759"/>
      <c r="BB18" s="803"/>
      <c r="BC18" s="759"/>
      <c r="BD18" s="803"/>
      <c r="BE18" s="861"/>
      <c r="BF18" s="437"/>
      <c r="BG18" s="597" t="s">
        <v>172</v>
      </c>
      <c r="BH18" s="658"/>
    </row>
    <row customHeight="1" ht="30.75">
      <c r="A19" s="831" t="s">
        <v>145</v>
      </c>
      <c r="B19" s="658"/>
      <c r="C19" s="658"/>
      <c r="D19" s="613" t="str">
        <f>A17&amp;".3"</f>
        <v>1.2.3</v>
      </c>
      <c r="E19" s="513" t="s">
        <v>155</v>
      </c>
      <c r="F19" s="466" t="s">
        <v>111</v>
      </c>
      <c r="G19" s="834"/>
      <c r="H19" s="828"/>
      <c r="I19" s="803"/>
      <c r="J19" s="759"/>
      <c r="K19" s="803"/>
      <c r="L19" s="825"/>
      <c r="M19" s="759"/>
      <c r="N19" s="803"/>
      <c r="O19" s="759"/>
      <c r="P19" s="803"/>
      <c r="Q19" s="861"/>
      <c r="R19" s="759"/>
      <c r="S19" s="803"/>
      <c r="T19" s="759"/>
      <c r="U19" s="803"/>
      <c r="V19" s="861"/>
      <c r="W19" s="759"/>
      <c r="X19" s="803"/>
      <c r="Y19" s="759"/>
      <c r="Z19" s="803"/>
      <c r="AA19" s="861"/>
      <c r="AB19" s="759"/>
      <c r="AC19" s="803"/>
      <c r="AD19" s="759"/>
      <c r="AE19" s="803"/>
      <c r="AF19" s="861"/>
      <c r="AG19" s="759"/>
      <c r="AH19" s="803"/>
      <c r="AI19" s="759"/>
      <c r="AJ19" s="803"/>
      <c r="AK19" s="861"/>
      <c r="AL19" s="759"/>
      <c r="AM19" s="803"/>
      <c r="AN19" s="759"/>
      <c r="AO19" s="803"/>
      <c r="AP19" s="861"/>
      <c r="AQ19" s="759"/>
      <c r="AR19" s="803"/>
      <c r="AS19" s="759"/>
      <c r="AT19" s="803"/>
      <c r="AU19" s="861"/>
      <c r="AV19" s="759"/>
      <c r="AW19" s="803"/>
      <c r="AX19" s="759"/>
      <c r="AY19" s="803"/>
      <c r="AZ19" s="861"/>
      <c r="BA19" s="759"/>
      <c r="BB19" s="803"/>
      <c r="BC19" s="759"/>
      <c r="BD19" s="803"/>
      <c r="BE19" s="861"/>
      <c r="BF19" s="437"/>
      <c r="BG19" s="597" t="s">
        <v>173</v>
      </c>
      <c r="BH19" s="658"/>
    </row>
    <row customHeight="1" ht="30.75">
      <c r="A20" s="831" t="s">
        <v>145</v>
      </c>
      <c r="B20" s="658"/>
      <c r="C20" s="658"/>
      <c r="D20" s="613" t="str">
        <f>A17&amp;".4"</f>
        <v>1.2.4</v>
      </c>
      <c r="E20" s="513" t="s">
        <v>157</v>
      </c>
      <c r="F20" s="466" t="s">
        <v>153</v>
      </c>
      <c r="G20" s="834"/>
      <c r="H20" s="828"/>
      <c r="I20" s="803"/>
      <c r="J20" s="759"/>
      <c r="K20" s="803"/>
      <c r="L20" s="825"/>
      <c r="M20" s="759"/>
      <c r="N20" s="803"/>
      <c r="O20" s="759"/>
      <c r="P20" s="803"/>
      <c r="Q20" s="861"/>
      <c r="R20" s="759"/>
      <c r="S20" s="803"/>
      <c r="T20" s="759"/>
      <c r="U20" s="803"/>
      <c r="V20" s="861"/>
      <c r="W20" s="759"/>
      <c r="X20" s="803"/>
      <c r="Y20" s="759"/>
      <c r="Z20" s="803"/>
      <c r="AA20" s="861"/>
      <c r="AB20" s="759"/>
      <c r="AC20" s="803"/>
      <c r="AD20" s="759"/>
      <c r="AE20" s="803"/>
      <c r="AF20" s="861"/>
      <c r="AG20" s="759"/>
      <c r="AH20" s="803"/>
      <c r="AI20" s="759"/>
      <c r="AJ20" s="803"/>
      <c r="AK20" s="861"/>
      <c r="AL20" s="759"/>
      <c r="AM20" s="803"/>
      <c r="AN20" s="759"/>
      <c r="AO20" s="803"/>
      <c r="AP20" s="861"/>
      <c r="AQ20" s="759"/>
      <c r="AR20" s="803"/>
      <c r="AS20" s="759"/>
      <c r="AT20" s="803"/>
      <c r="AU20" s="861"/>
      <c r="AV20" s="759"/>
      <c r="AW20" s="803"/>
      <c r="AX20" s="759"/>
      <c r="AY20" s="803"/>
      <c r="AZ20" s="861"/>
      <c r="BA20" s="759"/>
      <c r="BB20" s="803"/>
      <c r="BC20" s="759"/>
      <c r="BD20" s="803"/>
      <c r="BE20" s="861"/>
      <c r="BF20" s="437"/>
      <c r="BG20" s="597" t="s">
        <v>174</v>
      </c>
      <c r="BH20" s="658"/>
    </row>
    <row customHeight="1" ht="30.75">
      <c r="A21" s="831" t="s">
        <v>145</v>
      </c>
      <c r="B21" s="658"/>
      <c r="C21" s="658"/>
      <c r="D21" s="613" t="str">
        <f>A17&amp;".5"</f>
        <v>1.2.5</v>
      </c>
      <c r="E21" s="513" t="s">
        <v>159</v>
      </c>
      <c r="F21" s="466" t="s">
        <v>153</v>
      </c>
      <c r="G21" s="834"/>
      <c r="H21" s="829"/>
      <c r="I21" s="804"/>
      <c r="J21" s="743"/>
      <c r="K21" s="804"/>
      <c r="L21" s="826"/>
      <c r="M21" s="743"/>
      <c r="N21" s="804"/>
      <c r="O21" s="743"/>
      <c r="P21" s="804"/>
      <c r="Q21" s="862"/>
      <c r="R21" s="743"/>
      <c r="S21" s="804"/>
      <c r="T21" s="743"/>
      <c r="U21" s="804"/>
      <c r="V21" s="862"/>
      <c r="W21" s="743"/>
      <c r="X21" s="804"/>
      <c r="Y21" s="743"/>
      <c r="Z21" s="804"/>
      <c r="AA21" s="862"/>
      <c r="AB21" s="743"/>
      <c r="AC21" s="804"/>
      <c r="AD21" s="743"/>
      <c r="AE21" s="804"/>
      <c r="AF21" s="862"/>
      <c r="AG21" s="743"/>
      <c r="AH21" s="804"/>
      <c r="AI21" s="743"/>
      <c r="AJ21" s="804"/>
      <c r="AK21" s="862"/>
      <c r="AL21" s="743"/>
      <c r="AM21" s="804"/>
      <c r="AN21" s="743"/>
      <c r="AO21" s="804"/>
      <c r="AP21" s="862"/>
      <c r="AQ21" s="743"/>
      <c r="AR21" s="804"/>
      <c r="AS21" s="743"/>
      <c r="AT21" s="804"/>
      <c r="AU21" s="862"/>
      <c r="AV21" s="743"/>
      <c r="AW21" s="804"/>
      <c r="AX21" s="743"/>
      <c r="AY21" s="804"/>
      <c r="AZ21" s="862"/>
      <c r="BA21" s="743"/>
      <c r="BB21" s="804"/>
      <c r="BC21" s="743"/>
      <c r="BD21" s="804"/>
      <c r="BE21" s="862"/>
      <c r="BF21" s="437"/>
      <c r="BG21" s="597" t="s">
        <v>175</v>
      </c>
      <c r="BH21" s="658"/>
    </row>
    <row customHeight="1" ht="11.25">
      <c r="E22" s="603"/>
      <c r="F22" s="603"/>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58"/>
      <c r="AS22" s="658"/>
      <c r="AT22" s="658"/>
      <c r="AU22" s="658"/>
      <c r="AV22" s="658"/>
      <c r="AW22" s="658"/>
      <c r="AX22" s="658"/>
      <c r="AY22" s="658"/>
      <c r="AZ22" s="658"/>
      <c r="BA22" s="658"/>
      <c r="BB22" s="658"/>
      <c r="BC22" s="658"/>
      <c r="BD22" s="658"/>
      <c r="BE22" s="658"/>
      <c r="BF22" s="327"/>
    </row>
    <row customHeight="1" ht="45.75">
      <c r="E23" s="830" t="s">
        <v>178</v>
      </c>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830"/>
      <c r="AM23" s="830"/>
      <c r="AN23" s="830"/>
      <c r="AO23" s="830"/>
      <c r="AP23" s="830"/>
      <c r="AQ23" s="830"/>
      <c r="AR23" s="830"/>
      <c r="AS23" s="830"/>
      <c r="AT23" s="830"/>
      <c r="AU23" s="830"/>
      <c r="AV23" s="830"/>
      <c r="AW23" s="830"/>
      <c r="AX23" s="830"/>
      <c r="AY23" s="830"/>
      <c r="AZ23" s="830"/>
      <c r="BA23" s="830"/>
      <c r="BB23" s="830"/>
      <c r="BC23" s="830"/>
      <c r="BD23" s="830"/>
      <c r="BE23" s="830"/>
      <c r="BF23" s="830"/>
      <c r="BG23" s="830"/>
    </row>
  </sheetData>
  <sheetProtection formatColumns="0" formatRows="0" sort="0" autoFilter="0" insertRows="0" insertColumns="1" deleteRows="0" deleteColumns="0"/>
  <mergeCells count="195">
    <mergeCell ref="E23:BG23"/>
    <mergeCell ref="BG6:BG9"/>
    <mergeCell ref="BF7:BF9"/>
    <mergeCell ref="D6:BF6"/>
    <mergeCell ref="A12:A16"/>
    <mergeCell ref="I8:K8"/>
    <mergeCell ref="L8:L9"/>
    <mergeCell ref="H8:H9"/>
    <mergeCell ref="F8:F9"/>
    <mergeCell ref="E8:E9"/>
    <mergeCell ref="G12:G16"/>
    <mergeCell ref="H1:L1"/>
    <mergeCell ref="I12:I16"/>
    <mergeCell ref="J10:K10"/>
    <mergeCell ref="K12:K16"/>
    <mergeCell ref="H5:L5"/>
    <mergeCell ref="L12:L16"/>
    <mergeCell ref="H7:L7"/>
    <mergeCell ref="H12:H16"/>
    <mergeCell ref="J12:J16"/>
    <mergeCell ref="J9:K9"/>
    <mergeCell ref="D4:G4"/>
    <mergeCell ref="E7:F7"/>
    <mergeCell ref="D7:D9"/>
    <mergeCell ref="G7:G9"/>
    <mergeCell ref="D5:E5"/>
    <mergeCell ref="L17:L21"/>
    <mergeCell ref="A17:A21"/>
    <mergeCell ref="K17:K21"/>
    <mergeCell ref="G17:G21"/>
    <mergeCell ref="H17:H21"/>
    <mergeCell ref="I17:I21"/>
    <mergeCell ref="J17:J21"/>
    <mergeCell ref="N8:P8"/>
    <mergeCell ref="Q8:Q9"/>
    <mergeCell ref="M8:M9"/>
    <mergeCell ref="M1:Q1"/>
    <mergeCell ref="O10:P10"/>
    <mergeCell ref="M5:Q5"/>
    <mergeCell ref="M7:Q7"/>
    <mergeCell ref="O9:P9"/>
    <mergeCell ref="P12:P16"/>
    <mergeCell ref="Q12:Q16"/>
    <mergeCell ref="M12:M16"/>
    <mergeCell ref="N12:N16"/>
    <mergeCell ref="O12:O16"/>
    <mergeCell ref="P17:P21"/>
    <mergeCell ref="Q17:Q21"/>
    <mergeCell ref="M17:M21"/>
    <mergeCell ref="N17:N21"/>
    <mergeCell ref="O17:O21"/>
    <mergeCell ref="S8:U8"/>
    <mergeCell ref="V8:V9"/>
    <mergeCell ref="R8:R9"/>
    <mergeCell ref="R1:V1"/>
    <mergeCell ref="T10:U10"/>
    <mergeCell ref="R5:V5"/>
    <mergeCell ref="R7:V7"/>
    <mergeCell ref="T9:U9"/>
    <mergeCell ref="U12:U16"/>
    <mergeCell ref="V12:V16"/>
    <mergeCell ref="R12:R16"/>
    <mergeCell ref="S12:S16"/>
    <mergeCell ref="T12:T16"/>
    <mergeCell ref="U17:U21"/>
    <mergeCell ref="V17:V21"/>
    <mergeCell ref="R17:R21"/>
    <mergeCell ref="S17:S21"/>
    <mergeCell ref="T17:T21"/>
    <mergeCell ref="X8:Z8"/>
    <mergeCell ref="AA8:AA9"/>
    <mergeCell ref="W8:W9"/>
    <mergeCell ref="W1:AA1"/>
    <mergeCell ref="Y10:Z10"/>
    <mergeCell ref="W5:AA5"/>
    <mergeCell ref="W7:AA7"/>
    <mergeCell ref="Y9:Z9"/>
    <mergeCell ref="Z12:Z16"/>
    <mergeCell ref="AA12:AA16"/>
    <mergeCell ref="W12:W16"/>
    <mergeCell ref="X12:X16"/>
    <mergeCell ref="Y12:Y16"/>
    <mergeCell ref="Z17:Z21"/>
    <mergeCell ref="AA17:AA21"/>
    <mergeCell ref="W17:W21"/>
    <mergeCell ref="X17:X21"/>
    <mergeCell ref="Y17:Y21"/>
    <mergeCell ref="AC8:AE8"/>
    <mergeCell ref="AF8:AF9"/>
    <mergeCell ref="AB8:AB9"/>
    <mergeCell ref="AB1:AF1"/>
    <mergeCell ref="AD10:AE10"/>
    <mergeCell ref="AB5:AF5"/>
    <mergeCell ref="AB7:AF7"/>
    <mergeCell ref="AD9:AE9"/>
    <mergeCell ref="AE12:AE16"/>
    <mergeCell ref="AF12:AF16"/>
    <mergeCell ref="AB12:AB16"/>
    <mergeCell ref="AC12:AC16"/>
    <mergeCell ref="AD12:AD16"/>
    <mergeCell ref="AE17:AE21"/>
    <mergeCell ref="AF17:AF21"/>
    <mergeCell ref="AB17:AB21"/>
    <mergeCell ref="AC17:AC21"/>
    <mergeCell ref="AD17:AD21"/>
    <mergeCell ref="AH8:AJ8"/>
    <mergeCell ref="AK8:AK9"/>
    <mergeCell ref="AG8:AG9"/>
    <mergeCell ref="AG1:AK1"/>
    <mergeCell ref="AI10:AJ10"/>
    <mergeCell ref="AG5:AK5"/>
    <mergeCell ref="AG7:AK7"/>
    <mergeCell ref="AI9:AJ9"/>
    <mergeCell ref="AJ12:AJ16"/>
    <mergeCell ref="AK12:AK16"/>
    <mergeCell ref="AG12:AG16"/>
    <mergeCell ref="AH12:AH16"/>
    <mergeCell ref="AI12:AI16"/>
    <mergeCell ref="AJ17:AJ21"/>
    <mergeCell ref="AK17:AK21"/>
    <mergeCell ref="AG17:AG21"/>
    <mergeCell ref="AH17:AH21"/>
    <mergeCell ref="AI17:AI21"/>
    <mergeCell ref="AM8:AO8"/>
    <mergeCell ref="AP8:AP9"/>
    <mergeCell ref="AL8:AL9"/>
    <mergeCell ref="AL1:AP1"/>
    <mergeCell ref="AN10:AO10"/>
    <mergeCell ref="AL5:AP5"/>
    <mergeCell ref="AL7:AP7"/>
    <mergeCell ref="AN9:AO9"/>
    <mergeCell ref="AO12:AO16"/>
    <mergeCell ref="AP12:AP16"/>
    <mergeCell ref="AL12:AL16"/>
    <mergeCell ref="AM12:AM16"/>
    <mergeCell ref="AN12:AN16"/>
    <mergeCell ref="AO17:AO21"/>
    <mergeCell ref="AP17:AP21"/>
    <mergeCell ref="AL17:AL21"/>
    <mergeCell ref="AM17:AM21"/>
    <mergeCell ref="AN17:AN21"/>
    <mergeCell ref="AR8:AT8"/>
    <mergeCell ref="AU8:AU9"/>
    <mergeCell ref="AQ8:AQ9"/>
    <mergeCell ref="AQ1:AU1"/>
    <mergeCell ref="AS10:AT10"/>
    <mergeCell ref="AQ5:AU5"/>
    <mergeCell ref="AQ7:AU7"/>
    <mergeCell ref="AS9:AT9"/>
    <mergeCell ref="AT12:AT16"/>
    <mergeCell ref="AU12:AU16"/>
    <mergeCell ref="AQ12:AQ16"/>
    <mergeCell ref="AR12:AR16"/>
    <mergeCell ref="AS12:AS16"/>
    <mergeCell ref="AT17:AT21"/>
    <mergeCell ref="AU17:AU21"/>
    <mergeCell ref="AQ17:AQ21"/>
    <mergeCell ref="AR17:AR21"/>
    <mergeCell ref="AS17:AS21"/>
    <mergeCell ref="AW8:AY8"/>
    <mergeCell ref="AZ8:AZ9"/>
    <mergeCell ref="AV8:AV9"/>
    <mergeCell ref="AV1:AZ1"/>
    <mergeCell ref="AX10:AY10"/>
    <mergeCell ref="AV5:AZ5"/>
    <mergeCell ref="AV7:AZ7"/>
    <mergeCell ref="AX9:AY9"/>
    <mergeCell ref="AY12:AY16"/>
    <mergeCell ref="AZ12:AZ16"/>
    <mergeCell ref="AV12:AV16"/>
    <mergeCell ref="AW12:AW16"/>
    <mergeCell ref="AX12:AX16"/>
    <mergeCell ref="AY17:AY21"/>
    <mergeCell ref="AZ17:AZ21"/>
    <mergeCell ref="AV17:AV21"/>
    <mergeCell ref="AW17:AW21"/>
    <mergeCell ref="AX17:AX21"/>
    <mergeCell ref="BB8:BD8"/>
    <mergeCell ref="BE8:BE9"/>
    <mergeCell ref="BA8:BA9"/>
    <mergeCell ref="BA1:BE1"/>
    <mergeCell ref="BC10:BD10"/>
    <mergeCell ref="BA5:BE5"/>
    <mergeCell ref="BA7:BE7"/>
    <mergeCell ref="BC9:BD9"/>
    <mergeCell ref="BD12:BD16"/>
    <mergeCell ref="BE12:BE16"/>
    <mergeCell ref="BA12:BA16"/>
    <mergeCell ref="BB12:BB16"/>
    <mergeCell ref="BC12:BC16"/>
    <mergeCell ref="BD17:BD21"/>
    <mergeCell ref="BE17:BE21"/>
    <mergeCell ref="BA17:BA21"/>
    <mergeCell ref="BB17:BB21"/>
    <mergeCell ref="BC17:BC21"/>
  </mergeCells>
  <dataValidations count="141">
    <dataValidation type="decimal" allowBlank="1" showErrorMessage="1" errorTitle="Ошибка" error="Допускается ввод только неотрицательных чисел!" sqref="L12:L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K12"/>
    <dataValidation type="list" allowBlank="1" showInputMessage="1" showErrorMessage="1" errorTitle="Ошибка" error="Выберите значение из списка" prompt="Выберите значение из списка" sqref="G12:G16">
      <formula1>kind_of_unit</formula1>
    </dataValidation>
    <dataValidation type="list" allowBlank="1" showInputMessage="1" showErrorMessage="1" errorTitle="Ошибка" error="Выберите значение из списка" prompt="Выберите значение из списка" sqref="G17">
      <formula1>kind_of_unit</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K17"/>
    <dataValidation type="decimal" allowBlank="1" showErrorMessage="1" errorTitle="Ошибка" error="Допускается ввод только неотрицательных чисел!" sqref="L1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18">
      <formula1>kind_of_unit</formula1>
    </dataValidation>
    <dataValidation type="decimal" allowBlank="1" showErrorMessage="1" errorTitle="Ошибка" error="Допускается ввод только неотрицательных чисел!" sqref="L18">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19">
      <formula1>kind_of_unit</formula1>
    </dataValidation>
    <dataValidation type="decimal" allowBlank="1" showErrorMessage="1" errorTitle="Ошибка" error="Допускается ввод только неотрицательных чисел!" sqref="L19">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0">
      <formula1>kind_of_unit</formula1>
    </dataValidation>
    <dataValidation type="decimal" allowBlank="1" showErrorMessage="1" errorTitle="Ошибка" error="Допускается ввод только неотрицательных чисел!" sqref="L2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
      <formula1>kind_of_unit</formula1>
    </dataValidation>
    <dataValidation type="decimal" allowBlank="1" showErrorMessage="1" errorTitle="Ошибка" error="Допускается ввод только неотрицательных чисел!" sqref="L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12"/>
    <dataValidation type="decimal" allowBlank="1" showErrorMessage="1" errorTitle="Ошибка" error="Допускается ввод только неотрицательных чисел!" sqref="Q12">
      <formula1>0</formula1>
      <formula2>9.99999999999999E+23</formula2>
    </dataValidation>
    <dataValidation type="decimal" allowBlank="1" showErrorMessage="1" errorTitle="Ошибка" error="Допускается ввод только неотрицательных чисел!" sqref="Q13">
      <formula1>0</formula1>
      <formula2>9.99999999999999E+23</formula2>
    </dataValidation>
    <dataValidation type="decimal" allowBlank="1" showErrorMessage="1" errorTitle="Ошибка" error="Допускается ввод только неотрицательных чисел!" sqref="Q14">
      <formula1>0</formula1>
      <formula2>9.99999999999999E+23</formula2>
    </dataValidation>
    <dataValidation type="decimal" allowBlank="1" showErrorMessage="1" errorTitle="Ошибка" error="Допускается ввод только неотрицательных чисел!" sqref="Q15">
      <formula1>0</formula1>
      <formula2>9.99999999999999E+23</formula2>
    </dataValidation>
    <dataValidation type="decimal" allowBlank="1" showErrorMessage="1" errorTitle="Ошибка" error="Допускается ввод только неотрицательных чисел!" sqref="Q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N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17"/>
    <dataValidation type="decimal" allowBlank="1" showErrorMessage="1" errorTitle="Ошибка" error="Допускается ввод только неотрицательных чисел!" sqref="Q17">
      <formula1>0</formula1>
      <formula2>9.99999999999999E+23</formula2>
    </dataValidation>
    <dataValidation type="decimal" allowBlank="1" showErrorMessage="1" errorTitle="Ошибка" error="Допускается ввод только неотрицательных чисел!" sqref="Q18">
      <formula1>0</formula1>
      <formula2>9.99999999999999E+23</formula2>
    </dataValidation>
    <dataValidation type="decimal" allowBlank="1" showErrorMessage="1" errorTitle="Ошибка" error="Допускается ввод только неотрицательных чисел!" sqref="Q19">
      <formula1>0</formula1>
      <formula2>9.99999999999999E+23</formula2>
    </dataValidation>
    <dataValidation type="decimal" allowBlank="1" showErrorMessage="1" errorTitle="Ошибка" error="Допускается ввод только неотрицательных чисел!" sqref="Q20">
      <formula1>0</formula1>
      <formula2>9.99999999999999E+23</formula2>
    </dataValidation>
    <dataValidation type="decimal" allowBlank="1" showErrorMessage="1" errorTitle="Ошибка" error="Допускается ввод только неотрицательных чисел!" sqref="Q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12"/>
    <dataValidation type="decimal" allowBlank="1" showErrorMessage="1" errorTitle="Ошибка" error="Допускается ввод только неотрицательных чисел!" sqref="V12">
      <formula1>0</formula1>
      <formula2>9.99999999999999E+23</formula2>
    </dataValidation>
    <dataValidation type="decimal" allowBlank="1" showErrorMessage="1" errorTitle="Ошибка" error="Допускается ввод только неотрицательных чисел!" sqref="V13">
      <formula1>0</formula1>
      <formula2>9.99999999999999E+23</formula2>
    </dataValidation>
    <dataValidation type="decimal" allowBlank="1" showErrorMessage="1" errorTitle="Ошибка" error="Допускается ввод только неотрицательных чисел!" sqref="V14">
      <formula1>0</formula1>
      <formula2>9.99999999999999E+23</formula2>
    </dataValidation>
    <dataValidation type="decimal" allowBlank="1" showErrorMessage="1" errorTitle="Ошибка" error="Допускается ввод только неотрицательных чисел!" sqref="V15">
      <formula1>0</formula1>
      <formula2>9.99999999999999E+23</formula2>
    </dataValidation>
    <dataValidation type="decimal" allowBlank="1" showErrorMessage="1" errorTitle="Ошибка" error="Допускается ввод только неотрицательных чисел!" sqref="V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S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17"/>
    <dataValidation type="decimal" allowBlank="1" showErrorMessage="1" errorTitle="Ошибка" error="Допускается ввод только неотрицательных чисел!" sqref="V17">
      <formula1>0</formula1>
      <formula2>9.99999999999999E+23</formula2>
    </dataValidation>
    <dataValidation type="decimal" allowBlank="1" showErrorMessage="1" errorTitle="Ошибка" error="Допускается ввод только неотрицательных чисел!" sqref="V18">
      <formula1>0</formula1>
      <formula2>9.99999999999999E+23</formula2>
    </dataValidation>
    <dataValidation type="decimal" allowBlank="1" showErrorMessage="1" errorTitle="Ошибка" error="Допускается ввод только неотрицательных чисел!" sqref="V19">
      <formula1>0</formula1>
      <formula2>9.99999999999999E+23</formula2>
    </dataValidation>
    <dataValidation type="decimal" allowBlank="1" showErrorMessage="1" errorTitle="Ошибка" error="Допускается ввод только неотрицательных чисел!" sqref="V20">
      <formula1>0</formula1>
      <formula2>9.99999999999999E+23</formula2>
    </dataValidation>
    <dataValidation type="decimal" allowBlank="1" showErrorMessage="1" errorTitle="Ошибка" error="Допускается ввод только неотрицательных чисел!" sqref="V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X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12"/>
    <dataValidation type="decimal" allowBlank="1" showErrorMessage="1" errorTitle="Ошибка" error="Допускается ввод только неотрицательных чисел!" sqref="AA12">
      <formula1>0</formula1>
      <formula2>9.99999999999999E+23</formula2>
    </dataValidation>
    <dataValidation type="decimal" allowBlank="1" showErrorMessage="1" errorTitle="Ошибка" error="Допускается ввод только неотрицательных чисел!" sqref="AA13">
      <formula1>0</formula1>
      <formula2>9.99999999999999E+23</formula2>
    </dataValidation>
    <dataValidation type="decimal" allowBlank="1" showErrorMessage="1" errorTitle="Ошибка" error="Допускается ввод только неотрицательных чисел!" sqref="AA14">
      <formula1>0</formula1>
      <formula2>9.99999999999999E+23</formula2>
    </dataValidation>
    <dataValidation type="decimal" allowBlank="1" showErrorMessage="1" errorTitle="Ошибка" error="Допускается ввод только неотрицательных чисел!" sqref="AA15">
      <formula1>0</formula1>
      <formula2>9.99999999999999E+23</formula2>
    </dataValidation>
    <dataValidation type="decimal" allowBlank="1" showErrorMessage="1" errorTitle="Ошибка" error="Допускается ввод только неотрицательных чисел!" sqref="AA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X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Z17"/>
    <dataValidation type="decimal" allowBlank="1" showErrorMessage="1" errorTitle="Ошибка" error="Допускается ввод только неотрицательных чисел!" sqref="AA17">
      <formula1>0</formula1>
      <formula2>9.99999999999999E+23</formula2>
    </dataValidation>
    <dataValidation type="decimal" allowBlank="1" showErrorMessage="1" errorTitle="Ошибка" error="Допускается ввод только неотрицательных чисел!" sqref="AA18">
      <formula1>0</formula1>
      <formula2>9.99999999999999E+23</formula2>
    </dataValidation>
    <dataValidation type="decimal" allowBlank="1" showErrorMessage="1" errorTitle="Ошибка" error="Допускается ввод только неотрицательных чисел!" sqref="AA19">
      <formula1>0</formula1>
      <formula2>9.99999999999999E+23</formula2>
    </dataValidation>
    <dataValidation type="decimal" allowBlank="1" showErrorMessage="1" errorTitle="Ошибка" error="Допускается ввод только неотрицательных чисел!" sqref="AA20">
      <formula1>0</formula1>
      <formula2>9.99999999999999E+23</formula2>
    </dataValidation>
    <dataValidation type="decimal" allowBlank="1" showErrorMessage="1" errorTitle="Ошибка" error="Допускается ввод только неотрицательных чисел!" sqref="AA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E12"/>
    <dataValidation type="decimal" allowBlank="1" showErrorMessage="1" errorTitle="Ошибка" error="Допускается ввод только неотрицательных чисел!" sqref="AF12">
      <formula1>0</formula1>
      <formula2>9.99999999999999E+23</formula2>
    </dataValidation>
    <dataValidation type="decimal" allowBlank="1" showErrorMessage="1" errorTitle="Ошибка" error="Допускается ввод только неотрицательных чисел!" sqref="AF13">
      <formula1>0</formula1>
      <formula2>9.99999999999999E+23</formula2>
    </dataValidation>
    <dataValidation type="decimal" allowBlank="1" showErrorMessage="1" errorTitle="Ошибка" error="Допускается ввод только неотрицательных чисел!" sqref="AF14">
      <formula1>0</formula1>
      <formula2>9.99999999999999E+23</formula2>
    </dataValidation>
    <dataValidation type="decimal" allowBlank="1" showErrorMessage="1" errorTitle="Ошибка" error="Допускается ввод только неотрицательных чисел!" sqref="AF15">
      <formula1>0</formula1>
      <formula2>9.99999999999999E+23</formula2>
    </dataValidation>
    <dataValidation type="decimal" allowBlank="1" showErrorMessage="1" errorTitle="Ошибка" error="Допускается ввод только неотрицательных чисел!" sqref="AF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E17"/>
    <dataValidation type="decimal" allowBlank="1" showErrorMessage="1" errorTitle="Ошибка" error="Допускается ввод только неотрицательных чисел!" sqref="AF17">
      <formula1>0</formula1>
      <formula2>9.99999999999999E+23</formula2>
    </dataValidation>
    <dataValidation type="decimal" allowBlank="1" showErrorMessage="1" errorTitle="Ошибка" error="Допускается ввод только неотрицательных чисел!" sqref="AF18">
      <formula1>0</formula1>
      <formula2>9.99999999999999E+23</formula2>
    </dataValidation>
    <dataValidation type="decimal" allowBlank="1" showErrorMessage="1" errorTitle="Ошибка" error="Допускается ввод только неотрицательных чисел!" sqref="AF19">
      <formula1>0</formula1>
      <formula2>9.99999999999999E+23</formula2>
    </dataValidation>
    <dataValidation type="decimal" allowBlank="1" showErrorMessage="1" errorTitle="Ошибка" error="Допускается ввод только неотрицательных чисел!" sqref="AF20">
      <formula1>0</formula1>
      <formula2>9.99999999999999E+23</formula2>
    </dataValidation>
    <dataValidation type="decimal" allowBlank="1" showErrorMessage="1" errorTitle="Ошибка" error="Допускается ввод только неотрицательных чисел!" sqref="AF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H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J12"/>
    <dataValidation type="decimal" allowBlank="1" showErrorMessage="1" errorTitle="Ошибка" error="Допускается ввод только неотрицательных чисел!" sqref="AK12">
      <formula1>0</formula1>
      <formula2>9.99999999999999E+23</formula2>
    </dataValidation>
    <dataValidation type="decimal" allowBlank="1" showErrorMessage="1" errorTitle="Ошибка" error="Допускается ввод только неотрицательных чисел!" sqref="AK13">
      <formula1>0</formula1>
      <formula2>9.99999999999999E+23</formula2>
    </dataValidation>
    <dataValidation type="decimal" allowBlank="1" showErrorMessage="1" errorTitle="Ошибка" error="Допускается ввод только неотрицательных чисел!" sqref="AK14">
      <formula1>0</formula1>
      <formula2>9.99999999999999E+23</formula2>
    </dataValidation>
    <dataValidation type="decimal" allowBlank="1" showErrorMessage="1" errorTitle="Ошибка" error="Допускается ввод только неотрицательных чисел!" sqref="AK15">
      <formula1>0</formula1>
      <formula2>9.99999999999999E+23</formula2>
    </dataValidation>
    <dataValidation type="decimal" allowBlank="1" showErrorMessage="1" errorTitle="Ошибка" error="Допускается ввод только неотрицательных чисел!" sqref="AK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H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J17"/>
    <dataValidation type="decimal" allowBlank="1" showErrorMessage="1" errorTitle="Ошибка" error="Допускается ввод только неотрицательных чисел!" sqref="AK17">
      <formula1>0</formula1>
      <formula2>9.99999999999999E+23</formula2>
    </dataValidation>
    <dataValidation type="decimal" allowBlank="1" showErrorMessage="1" errorTitle="Ошибка" error="Допускается ввод только неотрицательных чисел!" sqref="AK18">
      <formula1>0</formula1>
      <formula2>9.99999999999999E+23</formula2>
    </dataValidation>
    <dataValidation type="decimal" allowBlank="1" showErrorMessage="1" errorTitle="Ошибка" error="Допускается ввод только неотрицательных чисел!" sqref="AK19">
      <formula1>0</formula1>
      <formula2>9.99999999999999E+23</formula2>
    </dataValidation>
    <dataValidation type="decimal" allowBlank="1" showErrorMessage="1" errorTitle="Ошибка" error="Допускается ввод только неотрицательных чисел!" sqref="AK20">
      <formula1>0</formula1>
      <formula2>9.99999999999999E+23</formula2>
    </dataValidation>
    <dataValidation type="decimal" allowBlank="1" showErrorMessage="1" errorTitle="Ошибка" error="Допускается ввод только неотрицательных чисел!" sqref="AK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M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O12"/>
    <dataValidation type="decimal" allowBlank="1" showErrorMessage="1" errorTitle="Ошибка" error="Допускается ввод только неотрицательных чисел!" sqref="AP12">
      <formula1>0</formula1>
      <formula2>9.99999999999999E+23</formula2>
    </dataValidation>
    <dataValidation type="decimal" allowBlank="1" showErrorMessage="1" errorTitle="Ошибка" error="Допускается ввод только неотрицательных чисел!" sqref="AP13">
      <formula1>0</formula1>
      <formula2>9.99999999999999E+23</formula2>
    </dataValidation>
    <dataValidation type="decimal" allowBlank="1" showErrorMessage="1" errorTitle="Ошибка" error="Допускается ввод только неотрицательных чисел!" sqref="AP14">
      <formula1>0</formula1>
      <formula2>9.99999999999999E+23</formula2>
    </dataValidation>
    <dataValidation type="decimal" allowBlank="1" showErrorMessage="1" errorTitle="Ошибка" error="Допускается ввод только неотрицательных чисел!" sqref="AP15">
      <formula1>0</formula1>
      <formula2>9.99999999999999E+23</formula2>
    </dataValidation>
    <dataValidation type="decimal" allowBlank="1" showErrorMessage="1" errorTitle="Ошибка" error="Допускается ввод только неотрицательных чисел!" sqref="AP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M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O17"/>
    <dataValidation type="decimal" allowBlank="1" showErrorMessage="1" errorTitle="Ошибка" error="Допускается ввод только неотрицательных чисел!" sqref="AP17">
      <formula1>0</formula1>
      <formula2>9.99999999999999E+23</formula2>
    </dataValidation>
    <dataValidation type="decimal" allowBlank="1" showErrorMessage="1" errorTitle="Ошибка" error="Допускается ввод только неотрицательных чисел!" sqref="AP18">
      <formula1>0</formula1>
      <formula2>9.99999999999999E+23</formula2>
    </dataValidation>
    <dataValidation type="decimal" allowBlank="1" showErrorMessage="1" errorTitle="Ошибка" error="Допускается ввод только неотрицательных чисел!" sqref="AP19">
      <formula1>0</formula1>
      <formula2>9.99999999999999E+23</formula2>
    </dataValidation>
    <dataValidation type="decimal" allowBlank="1" showErrorMessage="1" errorTitle="Ошибка" error="Допускается ввод только неотрицательных чисел!" sqref="AP20">
      <formula1>0</formula1>
      <formula2>9.99999999999999E+23</formula2>
    </dataValidation>
    <dataValidation type="decimal" allowBlank="1" showErrorMessage="1" errorTitle="Ошибка" error="Допускается ввод только неотрицательных чисел!" sqref="AP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R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T12"/>
    <dataValidation type="decimal" allowBlank="1" showErrorMessage="1" errorTitle="Ошибка" error="Допускается ввод только неотрицательных чисел!" sqref="AU12">
      <formula1>0</formula1>
      <formula2>9.99999999999999E+23</formula2>
    </dataValidation>
    <dataValidation type="decimal" allowBlank="1" showErrorMessage="1" errorTitle="Ошибка" error="Допускается ввод только неотрицательных чисел!" sqref="AU13">
      <formula1>0</formula1>
      <formula2>9.99999999999999E+23</formula2>
    </dataValidation>
    <dataValidation type="decimal" allowBlank="1" showErrorMessage="1" errorTitle="Ошибка" error="Допускается ввод только неотрицательных чисел!" sqref="AU14">
      <formula1>0</formula1>
      <formula2>9.99999999999999E+23</formula2>
    </dataValidation>
    <dataValidation type="decimal" allowBlank="1" showErrorMessage="1" errorTitle="Ошибка" error="Допускается ввод только неотрицательных чисел!" sqref="AU15">
      <formula1>0</formula1>
      <formula2>9.99999999999999E+23</formula2>
    </dataValidation>
    <dataValidation type="decimal" allowBlank="1" showErrorMessage="1" errorTitle="Ошибка" error="Допускается ввод только неотрицательных чисел!" sqref="AU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R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T17"/>
    <dataValidation type="decimal" allowBlank="1" showErrorMessage="1" errorTitle="Ошибка" error="Допускается ввод только неотрицательных чисел!" sqref="AU17">
      <formula1>0</formula1>
      <formula2>9.99999999999999E+23</formula2>
    </dataValidation>
    <dataValidation type="decimal" allowBlank="1" showErrorMessage="1" errorTitle="Ошибка" error="Допускается ввод только неотрицательных чисел!" sqref="AU18">
      <formula1>0</formula1>
      <formula2>9.99999999999999E+23</formula2>
    </dataValidation>
    <dataValidation type="decimal" allowBlank="1" showErrorMessage="1" errorTitle="Ошибка" error="Допускается ввод только неотрицательных чисел!" sqref="AU19">
      <formula1>0</formula1>
      <formula2>9.99999999999999E+23</formula2>
    </dataValidation>
    <dataValidation type="decimal" allowBlank="1" showErrorMessage="1" errorTitle="Ошибка" error="Допускается ввод только неотрицательных чисел!" sqref="AU20">
      <formula1>0</formula1>
      <formula2>9.99999999999999E+23</formula2>
    </dataValidation>
    <dataValidation type="decimal" allowBlank="1" showErrorMessage="1" errorTitle="Ошибка" error="Допускается ввод только неотрицательных чисел!" sqref="AU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W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Y12"/>
    <dataValidation type="decimal" allowBlank="1" showErrorMessage="1" errorTitle="Ошибка" error="Допускается ввод только неотрицательных чисел!" sqref="AZ12">
      <formula1>0</formula1>
      <formula2>9.99999999999999E+23</formula2>
    </dataValidation>
    <dataValidation type="decimal" allowBlank="1" showErrorMessage="1" errorTitle="Ошибка" error="Допускается ввод только неотрицательных чисел!" sqref="AZ13">
      <formula1>0</formula1>
      <formula2>9.99999999999999E+23</formula2>
    </dataValidation>
    <dataValidation type="decimal" allowBlank="1" showErrorMessage="1" errorTitle="Ошибка" error="Допускается ввод только неотрицательных чисел!" sqref="AZ14">
      <formula1>0</formula1>
      <formula2>9.99999999999999E+23</formula2>
    </dataValidation>
    <dataValidation type="decimal" allowBlank="1" showErrorMessage="1" errorTitle="Ошибка" error="Допускается ввод только неотрицательных чисел!" sqref="AZ15">
      <formula1>0</formula1>
      <formula2>9.99999999999999E+23</formula2>
    </dataValidation>
    <dataValidation type="decimal" allowBlank="1" showErrorMessage="1" errorTitle="Ошибка" error="Допускается ввод только неотрицательных чисел!" sqref="AZ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W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Y17"/>
    <dataValidation type="decimal" allowBlank="1" showErrorMessage="1" errorTitle="Ошибка" error="Допускается ввод только неотрицательных чисел!" sqref="AZ17">
      <formula1>0</formula1>
      <formula2>9.99999999999999E+23</formula2>
    </dataValidation>
    <dataValidation type="decimal" allowBlank="1" showErrorMessage="1" errorTitle="Ошибка" error="Допускается ввод только неотрицательных чисел!" sqref="AZ18">
      <formula1>0</formula1>
      <formula2>9.99999999999999E+23</formula2>
    </dataValidation>
    <dataValidation type="decimal" allowBlank="1" showErrorMessage="1" errorTitle="Ошибка" error="Допускается ввод только неотрицательных чисел!" sqref="AZ19">
      <formula1>0</formula1>
      <formula2>9.99999999999999E+23</formula2>
    </dataValidation>
    <dataValidation type="decimal" allowBlank="1" showErrorMessage="1" errorTitle="Ошибка" error="Допускается ввод только неотрицательных чисел!" sqref="AZ20">
      <formula1>0</formula1>
      <formula2>9.99999999999999E+23</formula2>
    </dataValidation>
    <dataValidation type="decimal" allowBlank="1" showErrorMessage="1" errorTitle="Ошибка" error="Допускается ввод только неотрицательных чисел!" sqref="AZ21">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B1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D12"/>
    <dataValidation type="decimal" allowBlank="1" showErrorMessage="1" errorTitle="Ошибка" error="Допускается ввод только неотрицательных чисел!" sqref="BE12">
      <formula1>0</formula1>
      <formula2>9.99999999999999E+23</formula2>
    </dataValidation>
    <dataValidation type="decimal" allowBlank="1" showErrorMessage="1" errorTitle="Ошибка" error="Допускается ввод только неотрицательных чисел!" sqref="BE13">
      <formula1>0</formula1>
      <formula2>9.99999999999999E+23</formula2>
    </dataValidation>
    <dataValidation type="decimal" allowBlank="1" showErrorMessage="1" errorTitle="Ошибка" error="Допускается ввод только неотрицательных чисел!" sqref="BE14">
      <formula1>0</formula1>
      <formula2>9.99999999999999E+23</formula2>
    </dataValidation>
    <dataValidation type="decimal" allowBlank="1" showErrorMessage="1" errorTitle="Ошибка" error="Допускается ввод только неотрицательных чисел!" sqref="BE15">
      <formula1>0</formula1>
      <formula2>9.99999999999999E+23</formula2>
    </dataValidation>
    <dataValidation type="decimal" allowBlank="1" showErrorMessage="1" errorTitle="Ошибка" error="Допускается ввод только неотрицательных чисел!" sqref="BE16">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B17"/>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D17"/>
    <dataValidation type="decimal" allowBlank="1" showErrorMessage="1" errorTitle="Ошибка" error="Допускается ввод только неотрицательных чисел!" sqref="BE17">
      <formula1>0</formula1>
      <formula2>9.99999999999999E+23</formula2>
    </dataValidation>
    <dataValidation type="decimal" allowBlank="1" showErrorMessage="1" errorTitle="Ошибка" error="Допускается ввод только неотрицательных чисел!" sqref="BE18">
      <formula1>0</formula1>
      <formula2>9.99999999999999E+23</formula2>
    </dataValidation>
    <dataValidation type="decimal" allowBlank="1" showErrorMessage="1" errorTitle="Ошибка" error="Допускается ввод только неотрицательных чисел!" sqref="BE19">
      <formula1>0</formula1>
      <formula2>9.99999999999999E+23</formula2>
    </dataValidation>
    <dataValidation type="decimal" allowBlank="1" showErrorMessage="1" errorTitle="Ошибка" error="Допускается ввод только неотрицательных чисел!" sqref="BE20">
      <formula1>0</formula1>
      <formula2>9.99999999999999E+23</formula2>
    </dataValidation>
    <dataValidation type="decimal" allowBlank="1" showErrorMessage="1" errorTitle="Ошибка" error="Допускается ввод только неотрицательных чисел!" sqref="BE21">
      <formula1>0</formula1>
      <formula2>9.99999999999999E+23</formula2>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531DC4E-BDCC-9338-F23E-0.8A688AB8}" mc:Ignorable="x14ac xr xr2 xr3">
  <sheetPr>
    <tabColor rgb="FFEAEBEE"/>
    <pageSetUpPr fitToPage="1"/>
  </sheetPr>
  <dimension ref="A1:L15"/>
  <sheetViews>
    <sheetView topLeftCell="A1" showGridLines="0" zoomScale="90" workbookViewId="0">
      <selection activeCell="A1" sqref="A1"/>
    </sheetView>
  </sheetViews>
  <sheetFormatPr defaultColWidth="9.140625" customHeight="1" defaultRowHeight="14.25"/>
  <cols>
    <col min="1" max="1" style="405" width="9.140625" hidden="1"/>
    <col min="2" max="2" style="410" width="9.140625" hidden="1"/>
    <col min="3" max="3" style="407" width="3.7109375" customWidth="1"/>
    <col min="4" max="4" style="410" width="7.00390625" customWidth="1"/>
    <col min="5" max="5" style="410" width="23.140625" customWidth="1"/>
    <col min="6" max="6" style="410" width="16.00390625" customWidth="1"/>
    <col min="7" max="7" style="410" width="14.8515625" customWidth="1"/>
    <col min="8" max="8" style="410" width="47.8515625" customWidth="1"/>
    <col min="9" max="9" style="410" width="115.7109375" customWidth="1"/>
    <col min="10" max="10" style="410" width="3.7109375" customWidth="1"/>
    <col min="11" max="12" style="410" width="9.140625"/>
  </cols>
  <sheetData>
    <row customHeight="1" ht="14.25" hidden="1"/>
    <row customHeight="1" ht="14.25" hidden="1"/>
    <row customHeight="1" ht="14.25" hidden="1"/>
    <row r="5" s="519" customFormat="1" customHeight="1" ht="33">
      <c r="A5" s="520"/>
      <c r="C5" s="522"/>
      <c r="D5" s="735" t="s">
        <v>179</v>
      </c>
      <c r="E5" s="735"/>
      <c r="F5" s="735"/>
      <c r="G5" s="735"/>
      <c r="H5" s="735"/>
      <c r="I5" s="409"/>
    </row>
    <row customHeight="1" ht="14.25" hidden="1">
      <c r="D6" s="608"/>
      <c r="E6" s="608"/>
      <c r="F6" s="608"/>
      <c r="G6" s="608"/>
      <c r="H6" s="608"/>
      <c r="I6" s="608"/>
    </row>
    <row s="405" customFormat="1" customHeight="1" ht="14.25">
      <c r="B7" s="406"/>
      <c r="C7" s="407"/>
      <c r="D7" s="419"/>
      <c r="E7" s="419"/>
      <c r="F7" s="419"/>
      <c r="G7" s="419"/>
      <c r="H7" s="990"/>
      <c r="I7" s="419"/>
      <c r="J7" s="420"/>
    </row>
    <row customHeight="1" ht="14.25">
      <c r="D8" s="838" t="s">
        <v>118</v>
      </c>
      <c r="E8" s="838"/>
      <c r="F8" s="838"/>
      <c r="G8" s="838"/>
      <c r="H8" s="838"/>
      <c r="I8" s="838" t="s">
        <v>119</v>
      </c>
    </row>
    <row customHeight="1" ht="27.75">
      <c r="D9" s="838" t="s">
        <v>61</v>
      </c>
      <c r="E9" s="838" t="s">
        <v>180</v>
      </c>
      <c r="F9" s="838"/>
      <c r="G9" s="838"/>
      <c r="H9" s="838"/>
      <c r="I9" s="838"/>
    </row>
    <row customHeight="1" ht="22.5">
      <c r="D10" s="838"/>
      <c r="E10" s="607" t="s">
        <v>181</v>
      </c>
      <c r="F10" s="607" t="s">
        <v>182</v>
      </c>
      <c r="G10" s="607" t="s">
        <v>183</v>
      </c>
      <c r="H10" s="607" t="s">
        <v>140</v>
      </c>
      <c r="I10" s="838"/>
    </row>
    <row customHeight="1" ht="14.25" hidden="1">
      <c r="D11" s="354" t="s">
        <v>66</v>
      </c>
      <c r="E11" s="354" t="s">
        <v>69</v>
      </c>
      <c r="F11" s="354" t="s">
        <v>125</v>
      </c>
      <c r="G11" s="354" t="s">
        <v>184</v>
      </c>
      <c r="H11" s="354" t="s">
        <v>185</v>
      </c>
      <c r="I11" s="354" t="s">
        <v>186</v>
      </c>
    </row>
    <row s="410" customFormat="1" customHeight="1" ht="14.25">
      <c r="A12" s="991" t="s">
        <v>68</v>
      </c>
      <c r="B12" s="410" t="s">
        <v>70</v>
      </c>
      <c r="C12" s="411"/>
      <c r="D12" s="190" t="s">
        <v>66</v>
      </c>
      <c r="E12" s="557"/>
      <c r="F12" s="557"/>
      <c r="G12" s="619" t="s">
        <v>70</v>
      </c>
      <c r="H12" s="610"/>
      <c r="I12" s="835" t="s">
        <v>187</v>
      </c>
      <c r="K12" s="413" t="str">
        <f>IF(ISERROR(INDEX(kind_of_nameforms,MATCH(#REF!,kind_of_forms,0),1)),"",INDEX(kind_of_nameforms,MATCH(#REF!,kind_of_forms,0),1))</f>
        <v/>
      </c>
      <c r="L12" s="414"/>
    </row>
    <row customHeight="1" ht="11.25">
      <c r="A13" s="408"/>
      <c r="B13" s="408"/>
      <c r="C13" s="408"/>
      <c r="D13" s="415"/>
      <c r="E13" s="416" t="s">
        <v>188</v>
      </c>
      <c r="F13" s="417"/>
      <c r="G13" s="417"/>
      <c r="H13" s="418"/>
      <c r="I13" s="836"/>
    </row>
    <row customHeight="1" ht="11.25">
      <c r="A14" s="408"/>
      <c r="B14" s="408"/>
      <c r="C14" s="408"/>
    </row>
    <row customHeight="1" ht="14.25">
      <c r="E15" s="837" t="s">
        <v>189</v>
      </c>
      <c r="F15" s="837"/>
      <c r="G15" s="837"/>
      <c r="H15" s="837"/>
    </row>
  </sheetData>
  <sheetProtection formatColumns="0" formatRows="0" autoFilter="0" sort="0" insertRows="0" insertColumns="1" deleteRows="0" deleteColumns="0"/>
  <mergeCells count="7">
    <mergeCell ref="I12:I13"/>
    <mergeCell ref="E15:H15"/>
    <mergeCell ref="D9:D10"/>
    <mergeCell ref="D5:H5"/>
    <mergeCell ref="D8:H8"/>
    <mergeCell ref="I8:I10"/>
    <mergeCell ref="E9:H9"/>
  </mergeCells>
  <dataValidations count="3">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12">
      <formula1>900</formula1>
    </dataValidation>
    <dataValidation type="textLength" operator="lessThanOrEqual" allowBlank="1" showInputMessage="1" showErrorMessage="1" errorTitle="Ошибка" error="Допускается ввод не более 900 символов!" sqref="E12:F12">
      <formula1>900</formula1>
    </dataValidation>
  </dataValidations>
  <printOptions horizontalCentered="1"/>
  <pageMargins left="0.24" right="0.24" top="0.24" bottom="0.24" header="0.24" footer="0.24"/>
  <pageSetup paperSize="9"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090191D-F937-89BA-0D9A-0.76588BDB}" mc:Ignorable="x14ac xr xr2 xr3">
  <sheetPr>
    <tabColor rgb="FFCCCCFF"/>
    <pageSetUpPr fitToPage="1"/>
  </sheetPr>
  <dimension ref="A1:V15"/>
  <sheetViews>
    <sheetView topLeftCell="A1" showGridLines="0" zoomScale="90" workbookViewId="0">
      <selection activeCell="A1" sqref="A1"/>
    </sheetView>
  </sheetViews>
  <sheetFormatPr defaultColWidth="9.140625" customHeight="1" defaultRowHeight="15"/>
  <cols>
    <col min="1" max="2" style="124" width="9.140625" hidden="1"/>
    <col min="3" max="3" style="125" width="3.7109375" customWidth="1"/>
    <col min="4" max="4" style="124" width="6.28125" customWidth="1"/>
    <col min="5" max="5" style="124" width="73.7109375" customWidth="1"/>
    <col min="6" max="6" style="124" width="12.8515625" hidden="1" customWidth="1"/>
    <col min="7" max="21" style="124" width="9.140625"/>
    <col min="22" max="22" style="181" width="9.140625"/>
  </cols>
  <sheetData>
    <row s="124" customFormat="1" customHeight="1" ht="15" hidden="1">
      <c r="C1" s="123"/>
      <c r="V1" s="180"/>
    </row>
    <row s="124" customFormat="1" customHeight="1" ht="15" hidden="1">
      <c r="C2" s="123"/>
      <c r="V2" s="180"/>
    </row>
    <row s="124" customFormat="1" customHeight="1" ht="15" hidden="1">
      <c r="C3" s="123"/>
      <c r="V3" s="180"/>
    </row>
    <row s="124" customFormat="1" customHeight="1" ht="15" hidden="1">
      <c r="C4" s="123"/>
      <c r="V4" s="180"/>
    </row>
    <row s="124" customFormat="1" customHeight="1" ht="15" hidden="1">
      <c r="C5" s="123"/>
      <c r="V5" s="180"/>
    </row>
    <row s="427" customFormat="1" customHeight="1" ht="5.25">
      <c r="C6" s="426"/>
      <c r="D6" s="427"/>
      <c r="E6" s="427"/>
      <c r="F6" s="427"/>
    </row>
    <row s="124" customFormat="1" customHeight="1" ht="27.75">
      <c r="C7" s="125"/>
      <c r="D7" s="839" t="s">
        <v>190</v>
      </c>
      <c r="E7" s="840"/>
      <c r="F7" s="841"/>
      <c r="V7" s="180"/>
    </row>
    <row s="427" customFormat="1" customHeight="1" ht="5.25">
      <c r="C8" s="426"/>
      <c r="D8" s="427"/>
      <c r="E8" s="427"/>
      <c r="F8" s="427"/>
    </row>
    <row s="124" customFormat="1" customHeight="1" ht="36">
      <c r="C9" s="125"/>
      <c r="D9" s="102" t="s">
        <v>61</v>
      </c>
      <c r="E9" s="101" t="s">
        <v>191</v>
      </c>
      <c r="F9" s="101" t="s">
        <v>192</v>
      </c>
      <c r="V9" s="180"/>
    </row>
    <row s="124" customFormat="1" customHeight="1" ht="11.25" hidden="1">
      <c r="C10" s="125"/>
      <c r="D10" s="119" t="s">
        <v>66</v>
      </c>
      <c r="E10" s="119" t="s">
        <v>67</v>
      </c>
      <c r="F10" s="119" t="s">
        <v>68</v>
      </c>
      <c r="I10" s="67"/>
      <c r="J10" s="67"/>
      <c r="V10" s="180"/>
    </row>
    <row s="124" customFormat="1" customHeight="1" ht="15" hidden="1">
      <c r="C11" s="125"/>
      <c r="D11" s="199">
        <v>0</v>
      </c>
      <c r="E11" s="200"/>
      <c r="F11" s="198"/>
      <c r="V11" s="180"/>
    </row>
    <row s="124" customFormat="1" customHeight="1" ht="15">
      <c r="C12" s="127"/>
      <c r="D12" s="174">
        <v>1</v>
      </c>
      <c r="E12" s="555"/>
      <c r="F12" s="620"/>
      <c r="I12" s="67"/>
      <c r="J12" s="67"/>
      <c r="V12" s="180"/>
    </row>
    <row s="124" customFormat="1" customHeight="1" ht="15">
      <c r="C13" s="125"/>
      <c r="D13" s="992"/>
      <c r="E13" s="993" t="s">
        <v>188</v>
      </c>
      <c r="F13" s="202"/>
      <c r="V13" s="180"/>
    </row>
    <row s="124" customFormat="1" customHeight="1" ht="11.25">
      <c r="C14" s="123"/>
      <c r="V14" s="180"/>
    </row>
    <row s="124" customFormat="1" customHeight="1" ht="15">
      <c r="C15" s="123"/>
      <c r="D15" s="165"/>
      <c r="E15" s="994"/>
      <c r="F15" s="994"/>
      <c r="G15" s="994"/>
      <c r="H15" s="995"/>
      <c r="I15" s="995"/>
      <c r="J15" s="995"/>
      <c r="V15" s="180"/>
    </row>
  </sheetData>
  <sheetProtection formatColumns="0" formatRows="0" autoFilter="0" sort="0" insertRows="0" insertColumns="1" deleteRows="0" deleteColumns="0"/>
  <mergeCells count="1">
    <mergeCell ref="D7:F7"/>
  </mergeCells>
  <dataValidations count="2">
    <dataValidation allowBlank="1" showInputMessage="1" showErrorMessage="1" prompt="Выберите значение из календаря (иконка справа от выбранной ячейки), либо введите дату непосредственно в ячейку в формате - 'ДД.ММ.ГГГГ'" sqref="F12"/>
    <dataValidation type="textLength" operator="lessThanOrEqual" allowBlank="1" showInputMessage="1" showErrorMessage="1" errorTitle="Ошибка" error="Допускается ввод не более 900 символов!" sqref="F11 E11:E12">
      <formula1>900</formula1>
    </dataValidation>
  </dataValidations>
  <printOptions horizontalCentered="1"/>
  <pageMargins left="0.24" right="0.24" top="0.24" bottom="0.24" header="0.24" footer="0.24"/>
  <pageSetup paperSize="9"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219</vt:i4>
      </vt:variant>
    </vt:vector>
  </HeadingPairs>
  <TitlesOfParts>
    <vt:vector size="220" baseType="lpstr">
      <vt:lpstr>Инструкция</vt:lpstr>
      <vt:lpstr>activity</vt:lpstr>
      <vt:lpstr>availability_price</vt:lpstr>
      <vt:lpstr>checkCell_List07</vt:lpstr>
      <vt:lpstr>code</vt:lpstr>
      <vt:lpstr>cross_without_borders</vt:lpstr>
      <vt:lpstr>CURRENT_DATE</vt:lpstr>
      <vt:lpstr>data_type</vt:lpstr>
      <vt:lpstr>DATA_URL</vt:lpstr>
      <vt:lpstr>dateChPeriod</vt:lpstr>
      <vt:lpstr>datePr</vt:lpstr>
      <vt:lpstr>datePr_ch</vt:lpstr>
      <vt:lpstr>DocProp_TemplateCode</vt:lpstr>
      <vt:lpstr>DocProp_Version</vt:lpstr>
      <vt:lpstr>ED_DATE</vt:lpstr>
      <vt:lpstr>et_Comm</vt:lpstr>
      <vt:lpstr>et_copy_HL</vt:lpstr>
      <vt:lpstr>et_copy_HL1</vt:lpstr>
      <vt:lpstr>et_ED</vt:lpstr>
      <vt:lpstr>et_List_101_mo</vt:lpstr>
      <vt:lpstr>et_List_101_mr</vt:lpstr>
      <vt:lpstr>et_List_101_st</vt:lpstr>
      <vt:lpstr>et_List_101_ter</vt:lpstr>
      <vt:lpstr>et_List_101_vd</vt:lpstr>
      <vt:lpstr>et_List01_H1</vt:lpstr>
      <vt:lpstr>et_List01_H2</vt:lpstr>
      <vt:lpstr>et_List01_V1</vt:lpstr>
      <vt:lpstr>et_List02</vt:lpstr>
      <vt:lpstr>et_List02_H1</vt:lpstr>
      <vt:lpstr>et_List02_H2</vt:lpstr>
      <vt:lpstr>et_List02_H3</vt:lpstr>
      <vt:lpstr>et_List02_H4</vt:lpstr>
      <vt:lpstr>et_List02_H5</vt:lpstr>
      <vt:lpstr>et_List02_H5_1</vt:lpstr>
      <vt:lpstr>et_List02_H6</vt:lpstr>
      <vt:lpstr>et_List02_H6_1</vt:lpstr>
      <vt:lpstr>et_List02_H7</vt:lpstr>
      <vt:lpstr>et_List02_H8</vt:lpstr>
      <vt:lpstr>et_List03</vt:lpstr>
      <vt:lpstr>et_List04_H1</vt:lpstr>
      <vt:lpstr>et_List04_H2</vt:lpstr>
      <vt:lpstr>et_List04_V1</vt:lpstr>
      <vt:lpstr>et_List05_copy_HL1_1</vt:lpstr>
      <vt:lpstr>et_List05_copy_HL1_2</vt:lpstr>
      <vt:lpstr>et_List05_copy_HL1_3_6</vt:lpstr>
      <vt:lpstr>et_List05_H1_1</vt:lpstr>
      <vt:lpstr>et_List05_H1_2</vt:lpstr>
      <vt:lpstr>et_List05_H1_3</vt:lpstr>
      <vt:lpstr>et_List05_H1_4</vt:lpstr>
      <vt:lpstr>et_List05_H1_5</vt:lpstr>
      <vt:lpstr>et_List05_H1_6</vt:lpstr>
      <vt:lpstr>et_List05_H2_1</vt:lpstr>
      <vt:lpstr>et_List05_H2_2</vt:lpstr>
      <vt:lpstr>et_List05_H2_3</vt:lpstr>
      <vt:lpstr>et_List05_H2_4</vt:lpstr>
      <vt:lpstr>et_List05_H2_5</vt:lpstr>
      <vt:lpstr>et_List05_H2_6</vt:lpstr>
      <vt:lpstr>et_List05_V1</vt:lpstr>
      <vt:lpstr>et_List07</vt:lpstr>
      <vt:lpstr>f_endDate</vt:lpstr>
      <vt:lpstr>f_startDate</vt:lpstr>
      <vt:lpstr>fil</vt:lpstr>
      <vt:lpstr>fil_flag</vt:lpstr>
      <vt:lpstr>flag_publication</vt:lpstr>
      <vt:lpstr>form_type</vt:lpstr>
      <vt:lpstr>form_up_date</vt:lpstr>
      <vt:lpstr>gblnRefreshPForms</vt:lpstr>
      <vt:lpstr>Info_ChngExcludeHelp_1</vt:lpstr>
      <vt:lpstr>Info_DiffExcludeHelp_1</vt:lpstr>
      <vt:lpstr>Info_DiffExcludeHelp_2</vt:lpstr>
      <vt:lpstr>Info_DiffExcludeHelp_3</vt:lpstr>
      <vt:lpstr>Info_DiffExcludeHelp_4</vt:lpstr>
      <vt:lpstr>Info_DiffTarExcludeHelp_1</vt:lpstr>
      <vt:lpstr>Info_DiffTarExcludeHelp_2</vt:lpstr>
      <vt:lpstr>Info_FilFlag</vt:lpstr>
      <vt:lpstr>Info_FxdExcludeHelp_1</vt:lpstr>
      <vt:lpstr>Info_FxdExcludeHelp_2</vt:lpstr>
      <vt:lpstr>Info_InvExcludeHelp_1</vt:lpstr>
      <vt:lpstr>Info_NoUpdates</vt:lpstr>
      <vt:lpstr>Info_PokExcludeHelp_1</vt:lpstr>
      <vt:lpstr>Info_PubExcludeHelp_1</vt:lpstr>
      <vt:lpstr>Info_PublicationWeb</vt:lpstr>
      <vt:lpstr>Info_TerExcludeHelp_1</vt:lpstr>
      <vt:lpstr>Info_TerExcludeHelp_2</vt:lpstr>
      <vt:lpstr>Info_TerExcludeHelp_3</vt:lpstr>
      <vt:lpstr>Info_TitleExcludeHelp_1</vt:lpstr>
      <vt:lpstr>Info_TitleExcludeHelp_2</vt:lpstr>
      <vt:lpstr>Info_TitleExcludeHelp_3</vt:lpstr>
      <vt:lpstr>Info_TitleExcludeHelp_4</vt:lpstr>
      <vt:lpstr>Info_TitleExcludeHelp_5</vt:lpstr>
      <vt:lpstr>Info_TitleExcludeHelp_6</vt:lpstr>
      <vt:lpstr>Info_TitleExcludeHelp_7</vt:lpstr>
      <vt:lpstr>Info_TitleExcludeHelp_8</vt:lpstr>
      <vt:lpstr>Info_TitlePublication</vt:lpstr>
      <vt:lpstr>inn</vt:lpstr>
      <vt:lpstr>IstPub</vt:lpstr>
      <vt:lpstr>IstPub_ch</vt:lpstr>
      <vt:lpstr>kind_of_control_method</vt:lpstr>
      <vt:lpstr>kind_of_forms</vt:lpstr>
      <vt:lpstr>kind_of_nameforms</vt:lpstr>
      <vt:lpstr>kind_of_NDS</vt:lpstr>
      <vt:lpstr>kind_of_NDS_tariff</vt:lpstr>
      <vt:lpstr>kind_of_publication</vt:lpstr>
      <vt:lpstr>kind_of_unit</vt:lpstr>
      <vt:lpstr>kind_of_unit_2</vt:lpstr>
      <vt:lpstr>kpp</vt:lpstr>
      <vt:lpstr>LINK_RANGE</vt:lpstr>
      <vt:lpstr>list_classTKO</vt:lpstr>
      <vt:lpstr>List_H</vt:lpstr>
      <vt:lpstr>List_M</vt:lpstr>
      <vt:lpstr>list_of_tariff</vt:lpstr>
      <vt:lpstr>list_typeTKO</vt:lpstr>
      <vt:lpstr>List00_checkFill</vt:lpstr>
      <vt:lpstr>List00_Fill</vt:lpstr>
      <vt:lpstr>List00_Print</vt:lpstr>
      <vt:lpstr>List01_ActivityID</vt:lpstr>
      <vt:lpstr>List01_Fill</vt:lpstr>
      <vt:lpstr>List01_flag_H1</vt:lpstr>
      <vt:lpstr>List01_N_activity</vt:lpstr>
      <vt:lpstr>List01_NameTar</vt:lpstr>
      <vt:lpstr>List02_Activity</vt:lpstr>
      <vt:lpstr>List02_class</vt:lpstr>
      <vt:lpstr>List02_Fill</vt:lpstr>
      <vt:lpstr>List02_flag_H1</vt:lpstr>
      <vt:lpstr>List02_flag_V1</vt:lpstr>
      <vt:lpstr>List02_mo</vt:lpstr>
      <vt:lpstr>List02_mr</vt:lpstr>
      <vt:lpstr>List02_NameTar</vt:lpstr>
      <vt:lpstr>List02_oktmo</vt:lpstr>
      <vt:lpstr>List02_Ter</vt:lpstr>
      <vt:lpstr>List02_TO</vt:lpstr>
      <vt:lpstr>List02_type</vt:lpstr>
      <vt:lpstr>List04_flag_H1</vt:lpstr>
      <vt:lpstr>List05_1_Data</vt:lpstr>
      <vt:lpstr>List05_Data_1</vt:lpstr>
      <vt:lpstr>List05_Data_2</vt:lpstr>
      <vt:lpstr>List05_Data_3</vt:lpstr>
      <vt:lpstr>List05_Data_4</vt:lpstr>
      <vt:lpstr>List05_Data_5</vt:lpstr>
      <vt:lpstr>List05_Data_6</vt:lpstr>
      <vt:lpstr>List05_flag_H1</vt:lpstr>
      <vt:lpstr>List07_Date</vt:lpstr>
      <vt:lpstr>logical</vt:lpstr>
      <vt:lpstr>mail</vt:lpstr>
      <vt:lpstr>MONTH</vt:lpstr>
      <vt:lpstr>mr_id</vt:lpstr>
      <vt:lpstr>mr_list</vt:lpstr>
      <vt:lpstr>NameOrPr</vt:lpstr>
      <vt:lpstr>NameOrPr_ch</vt:lpstr>
      <vt:lpstr>NDS</vt:lpstr>
      <vt:lpstr>NO</vt:lpstr>
      <vt:lpstr>numberPr</vt:lpstr>
      <vt:lpstr>numberPr_ch</vt:lpstr>
      <vt:lpstr>org</vt:lpstr>
      <vt:lpstr>Org_Address</vt:lpstr>
      <vt:lpstr>ORG_END_DATE</vt:lpstr>
      <vt:lpstr>Org_main</vt:lpstr>
      <vt:lpstr>Org_otv_lico</vt:lpstr>
      <vt:lpstr>ORG_START_DATE</vt:lpstr>
      <vt:lpstr>pDel_Comm</vt:lpstr>
      <vt:lpstr>pDel_ED</vt:lpstr>
      <vt:lpstr>pDel_List01_H1</vt:lpstr>
      <vt:lpstr>pDel_List01_H2</vt:lpstr>
      <vt:lpstr>pDel_List01_V1</vt:lpstr>
      <vt:lpstr>pDel_List02_H3</vt:lpstr>
      <vt:lpstr>pDel_List02_H4</vt:lpstr>
      <vt:lpstr>pDel_List02_H5</vt:lpstr>
      <vt:lpstr>pDel_List02_H5_1</vt:lpstr>
      <vt:lpstr>pDel_List02_H6</vt:lpstr>
      <vt:lpstr>pDel_List02_H6_1</vt:lpstr>
      <vt:lpstr>pDel_List02_H7</vt:lpstr>
      <vt:lpstr>pDel_List02_H8</vt:lpstr>
      <vt:lpstr>pDel_List04_V1</vt:lpstr>
      <vt:lpstr>pDel_List05_V1</vt:lpstr>
      <vt:lpstr>pDel_List07</vt:lpstr>
      <vt:lpstr>pIns_Comm</vt:lpstr>
      <vt:lpstr>pIns_ED</vt:lpstr>
      <vt:lpstr>pIns_List01_H1</vt:lpstr>
      <vt:lpstr>pIns_List01_V1</vt:lpstr>
      <vt:lpstr>pIns_List02_H1</vt:lpstr>
      <vt:lpstr>pIns_List04_H1</vt:lpstr>
      <vt:lpstr>pIns_List04_H2</vt:lpstr>
      <vt:lpstr>pIns_List04_V1</vt:lpstr>
      <vt:lpstr>pIns_List05_1</vt:lpstr>
      <vt:lpstr>pIns_List05_H1_1</vt:lpstr>
      <vt:lpstr>pIns_List05_H1_2</vt:lpstr>
      <vt:lpstr>pIns_List05_H1_3</vt:lpstr>
      <vt:lpstr>pIns_List05_H1_4</vt:lpstr>
      <vt:lpstr>pIns_List05_H1_5</vt:lpstr>
      <vt:lpstr>pIns_List05_H1_6</vt:lpstr>
      <vt:lpstr>pIns_List05_H2_1</vt:lpstr>
      <vt:lpstr>pIns_List05_H2_2</vt:lpstr>
      <vt:lpstr>pIns_List05_H2_3</vt:lpstr>
      <vt:lpstr>pIns_List05_H2_4</vt:lpstr>
      <vt:lpstr>pIns_List05_H2_5</vt:lpstr>
      <vt:lpstr>pIns_List05_H2_6</vt:lpstr>
      <vt:lpstr>pIns_List05_V1</vt:lpstr>
      <vt:lpstr>pIns_List07</vt:lpstr>
      <vt:lpstr>pRen_List01_V1</vt:lpstr>
      <vt:lpstr>pRen_List04_V1</vt:lpstr>
      <vt:lpstr>pRen_List05_V1</vt:lpstr>
      <vt:lpstr>Print_form</vt:lpstr>
      <vt:lpstr>QUARTER</vt:lpstr>
      <vt:lpstr>REESTR_LINK_RANGE</vt:lpstr>
      <vt:lpstr>REESTR_VED_RANGE</vt:lpstr>
      <vt:lpstr>REESTR_VT_RANGE</vt:lpstr>
      <vt:lpstr>REGION</vt:lpstr>
      <vt:lpstr>region_name</vt:lpstr>
      <vt:lpstr>ruk_fio</vt:lpstr>
      <vt:lpstr>sys_id</vt:lpstr>
      <vt:lpstr>TECH_ORG_ID</vt:lpstr>
      <vt:lpstr>TemplateState</vt:lpstr>
      <vt:lpstr>TitlePr_ch</vt:lpstr>
      <vt:lpstr>TSphere</vt:lpstr>
      <vt:lpstr>TSphere_full</vt:lpstr>
      <vt:lpstr>TSphere_trans</vt:lpstr>
      <vt:lpstr>VDET_END_DATE</vt:lpstr>
      <vt:lpstr>VDET_START_DATE</vt:lpstr>
      <vt:lpstr>version</vt:lpstr>
      <vt:lpstr>year_list</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о предложении регулируемой организации об установлении предельных тарифов в области обращения с твердыми коммунальными отходами</dc:title>
  <dc:subject>Информация о предложении регулируемой организации об установлении предельных тарифов в области обращения с твердыми коммунальными отходами</dc:subject>
  <dc:creator>--</dc:creator>
  <dc:description/>
  <cp:lastModifiedBy>-</cp:lastModifiedBy>
  <dcterms:created xsi:type="dcterms:W3CDTF">2014-08-18T08:57:48Z</dcterms:created>
  <dcterms:modified xsi:type="dcterms:W3CDTF">2023-11-16T08:21:38Z</dcterms:modified>
</cp:coreProperties>
</file>

<file path=docProps/custom.xml><?xml version="1.0" encoding="utf-8"?>
<Properties xmlns="http://schemas.openxmlformats.org/officeDocument/2006/custom-properties" xmlns:vt="http://schemas.openxmlformats.org/officeDocument/2006/docPropsVTypes"/>
</file>