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75" windowWidth="27570" windowHeight="12015"/>
  </bookViews>
  <sheets>
    <sheet name="тарифы 2019 с ростом" sheetId="1" r:id="rId1"/>
  </sheets>
  <definedNames>
    <definedName name="_xlnm.Print_Area" localSheetId="0">'тарифы 2019 с ростом'!$A$1:$I$34</definedName>
  </definedNames>
  <calcPr calcId="124519"/>
</workbook>
</file>

<file path=xl/calcChain.xml><?xml version="1.0" encoding="utf-8"?>
<calcChain xmlns="http://schemas.openxmlformats.org/spreadsheetml/2006/main">
  <c r="F34" i="1"/>
  <c r="D34"/>
  <c r="H33"/>
  <c r="G33"/>
  <c r="E33"/>
  <c r="A33"/>
  <c r="A34" s="1"/>
  <c r="H32"/>
  <c r="H34" s="1"/>
  <c r="G32"/>
  <c r="G34" s="1"/>
  <c r="E32"/>
  <c r="E34" s="1"/>
  <c r="H30"/>
  <c r="G30"/>
  <c r="E30"/>
  <c r="H29"/>
  <c r="G29"/>
  <c r="E29"/>
  <c r="H28"/>
  <c r="H26"/>
  <c r="H25"/>
  <c r="G25"/>
  <c r="E25"/>
  <c r="H24"/>
  <c r="G24"/>
  <c r="E24"/>
  <c r="A24"/>
  <c r="A25" s="1"/>
  <c r="A26" s="1"/>
  <c r="A27" s="1"/>
  <c r="A28" s="1"/>
  <c r="A29" s="1"/>
  <c r="A30" s="1"/>
  <c r="H23"/>
  <c r="G23"/>
  <c r="E23"/>
  <c r="H21"/>
  <c r="G21"/>
  <c r="E21"/>
  <c r="H20"/>
  <c r="G20"/>
  <c r="E20"/>
  <c r="H19"/>
  <c r="H18"/>
  <c r="G18"/>
  <c r="E18"/>
  <c r="A18"/>
  <c r="A19" s="1"/>
  <c r="A20" s="1"/>
  <c r="A21" s="1"/>
  <c r="H17"/>
  <c r="G17"/>
  <c r="E17"/>
  <c r="H15"/>
  <c r="G15"/>
  <c r="E15"/>
  <c r="H14"/>
  <c r="G14"/>
  <c r="E14"/>
  <c r="H13"/>
  <c r="F12"/>
  <c r="D12"/>
  <c r="F11"/>
  <c r="D11"/>
  <c r="H10"/>
  <c r="H12" s="1"/>
  <c r="G10"/>
  <c r="G12" s="1"/>
  <c r="E10"/>
  <c r="E12" s="1"/>
  <c r="H9"/>
  <c r="G9"/>
  <c r="E9"/>
  <c r="A9"/>
  <c r="A10" s="1"/>
  <c r="A11" s="1"/>
  <c r="A12" s="1"/>
  <c r="A13" s="1"/>
  <c r="H8"/>
  <c r="H11" s="1"/>
  <c r="G8"/>
  <c r="G11" s="1"/>
  <c r="E8"/>
  <c r="E11" s="1"/>
  <c r="A14" l="1"/>
  <c r="A15" s="1"/>
</calcChain>
</file>

<file path=xl/sharedStrings.xml><?xml version="1.0" encoding="utf-8"?>
<sst xmlns="http://schemas.openxmlformats.org/spreadsheetml/2006/main" count="104" uniqueCount="61">
  <si>
    <t>АО "ЮКЭК- Белоярский"</t>
  </si>
  <si>
    <t>Тарифы АО "ЮКЭК-Белоярский" на 2019 год</t>
  </si>
  <si>
    <t xml:space="preserve">руб. </t>
  </si>
  <si>
    <t>№</t>
  </si>
  <si>
    <t>Наименование</t>
  </si>
  <si>
    <t>Единица измерения</t>
  </si>
  <si>
    <t>I полугодие     2019 года       (без НДС)</t>
  </si>
  <si>
    <t>I полугодие     2019 года                         (с НДС)</t>
  </si>
  <si>
    <t>II полугодие    2019 года                  (без НДС)</t>
  </si>
  <si>
    <t>II полугодие    2019 года                   (с НДС)</t>
  </si>
  <si>
    <t>Рост тарифов, %</t>
  </si>
  <si>
    <t>Реквизиты (дата, номер) решения об утверждении тарифа</t>
  </si>
  <si>
    <t>г.п. Белоярский</t>
  </si>
  <si>
    <t>Питьевая вода г.п.Белоярский</t>
  </si>
  <si>
    <t>куб. м.</t>
  </si>
  <si>
    <t>приказ РСТ Югры № 70-нп от 29.11.2018 г.</t>
  </si>
  <si>
    <t>Водоотведение г.п.Белоярский</t>
  </si>
  <si>
    <t>Тепловая энергия г.п.Белоярский</t>
  </si>
  <si>
    <t>Гкал</t>
  </si>
  <si>
    <t>приказ РСТ Югры № 111-нп от 13.12.2018 г.</t>
  </si>
  <si>
    <t>Компонент на холодную воду для ГВС</t>
  </si>
  <si>
    <t>приказ РСТ Югры № 109-нп от 13.12.2018 г.</t>
  </si>
  <si>
    <t>Компонент на тепловую энергию для ГВС</t>
  </si>
  <si>
    <t>Вывоз ЖБО (население субсид) г.п.Белоярский с ВО</t>
  </si>
  <si>
    <t>277,87 (83,42)</t>
  </si>
  <si>
    <t>333,44 (100,10)</t>
  </si>
  <si>
    <t>приказ АО "ЮКЭК-Белоярский" № 01-04/16/П от 10.01.2019</t>
  </si>
  <si>
    <t>Вывоз ЖБО (население) г.п.Белоярский с ВО</t>
  </si>
  <si>
    <t>Вывоз ЖБО (прочие потребители) г.п.Белоярский без ВО</t>
  </si>
  <si>
    <t>рейс</t>
  </si>
  <si>
    <t>приказ АО "ЮКЭК-Белоярский" № 01-04/854/П от 19.11.2018</t>
  </si>
  <si>
    <t>с.п. Казым</t>
  </si>
  <si>
    <t>Питьевая вода с.п.Казым</t>
  </si>
  <si>
    <t>Тепловая энергия с.п.Казым</t>
  </si>
  <si>
    <t>Вывоз ЖБО (население субсид) с.п.Казым</t>
  </si>
  <si>
    <t>155,84 (73,78)</t>
  </si>
  <si>
    <t>187,01 (88,54)</t>
  </si>
  <si>
    <t>приказ АО "ЮКЭК-Белоярский" № 01-04/17/П от 10.01.2019</t>
  </si>
  <si>
    <t>Вывоз ЖБО (население) с.п.Казым</t>
  </si>
  <si>
    <t>Вывоз ЖБО (прочие потребители) с.п.Казым</t>
  </si>
  <si>
    <t>с.п. Полноват</t>
  </si>
  <si>
    <t>Питьевая вода с.п.Полноват</t>
  </si>
  <si>
    <t>Тепловая энергия с.п.Полноват</t>
  </si>
  <si>
    <t>Тепловая энергия (уголь) д.Ванзеват</t>
  </si>
  <si>
    <t>Подвоз питьевой воды с.п.Полноват</t>
  </si>
  <si>
    <t>1081,98 (380,15)</t>
  </si>
  <si>
    <t>1103,63 (387,75)</t>
  </si>
  <si>
    <t>приказ РСТ Югры № 106-нп от 13.12.2018 г.</t>
  </si>
  <si>
    <t>Сжиженный газ с.п. Полноват  для бытовых нужд</t>
  </si>
  <si>
    <t>кг.</t>
  </si>
  <si>
    <t>260,00 (43,07)</t>
  </si>
  <si>
    <t>312,00 (51,68)</t>
  </si>
  <si>
    <t>приказ РСТ Югры № 120-нп от 17.12.2018 г.</t>
  </si>
  <si>
    <t>Вывоз ЖБО (население субсид) с.п.Полноват</t>
  </si>
  <si>
    <t>178,80 (76,76)</t>
  </si>
  <si>
    <t>214,56 (92,11)</t>
  </si>
  <si>
    <t>приказ АО "ЮКЭК-Белоярский" № 01-04/18/П от 10.01.2019</t>
  </si>
  <si>
    <t>Вывоз ЖБО (население) с.п.Полноват</t>
  </si>
  <si>
    <t>Вывоз ЖБО (прочие потребители) с.п.Полноват</t>
  </si>
  <si>
    <t>с.п. Верхнеказымский</t>
  </si>
  <si>
    <t>Тепловая энергия с.п.Верхнеказымский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</si>
</sst>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_ ;\-#,##0\ "/>
  </numFmts>
  <fonts count="7"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horizontal="left"/>
    </xf>
    <xf numFmtId="43" fontId="6" fillId="0" borderId="0" applyFont="0" applyFill="0" applyBorder="0" applyAlignment="0" applyProtection="0"/>
    <xf numFmtId="0" fontId="1" fillId="0" borderId="0">
      <alignment horizontal="left"/>
    </xf>
  </cellStyleXfs>
  <cellXfs count="43">
    <xf numFmtId="0" fontId="0" fillId="0" borderId="0" xfId="0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0" xfId="1" applyNumberFormat="1" applyFont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14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tabSelected="1" workbookViewId="0">
      <pane xSplit="2" ySplit="5" topLeftCell="C6" activePane="bottomRight" state="frozen"/>
      <selection pane="topRight" activeCell="D1" sqref="D1"/>
      <selection pane="bottomLeft" activeCell="A8" sqref="A8"/>
      <selection pane="bottomRight" activeCell="P17" sqref="P17"/>
    </sheetView>
  </sheetViews>
  <sheetFormatPr defaultColWidth="10.5" defaultRowHeight="15.75"/>
  <cols>
    <col min="1" max="1" width="4.1640625" style="3" customWidth="1"/>
    <col min="2" max="2" width="39.33203125" style="42" customWidth="1"/>
    <col min="3" max="3" width="14" style="3" customWidth="1"/>
    <col min="4" max="7" width="18.83203125" style="3" customWidth="1"/>
    <col min="8" max="8" width="12.83203125" style="3" customWidth="1"/>
    <col min="9" max="9" width="28.83203125" style="3" customWidth="1"/>
    <col min="10" max="10" width="11" style="3" bestFit="1" customWidth="1"/>
    <col min="11" max="16384" width="10.5" style="3"/>
  </cols>
  <sheetData>
    <row r="1" spans="1:12">
      <c r="A1" s="1" t="s">
        <v>0</v>
      </c>
      <c r="B1" s="2"/>
      <c r="C1" s="1"/>
      <c r="D1" s="1"/>
      <c r="E1" s="1"/>
      <c r="F1" s="1"/>
      <c r="G1" s="1"/>
      <c r="H1" s="1"/>
      <c r="I1" s="1"/>
    </row>
    <row r="2" spans="1:12">
      <c r="A2" s="1"/>
      <c r="B2" s="2"/>
      <c r="C2" s="1"/>
      <c r="D2" s="1"/>
      <c r="E2" s="1"/>
      <c r="F2" s="1"/>
      <c r="G2" s="1"/>
      <c r="H2" s="1"/>
      <c r="I2" s="1"/>
    </row>
    <row r="3" spans="1:12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2">
      <c r="A4" s="1"/>
      <c r="B4" s="2"/>
      <c r="C4" s="1"/>
      <c r="D4" s="1"/>
      <c r="E4" s="1"/>
      <c r="F4" s="5"/>
      <c r="G4" s="5"/>
      <c r="H4" s="1"/>
      <c r="I4" s="5" t="s">
        <v>2</v>
      </c>
    </row>
    <row r="5" spans="1:12" s="9" customFormat="1" ht="56.25" customHeight="1">
      <c r="A5" s="6" t="s">
        <v>3</v>
      </c>
      <c r="B5" s="6" t="s">
        <v>4</v>
      </c>
      <c r="C5" s="7" t="s">
        <v>5</v>
      </c>
      <c r="D5" s="8" t="s">
        <v>6</v>
      </c>
      <c r="E5" s="7" t="s">
        <v>7</v>
      </c>
      <c r="F5" s="8" t="s">
        <v>8</v>
      </c>
      <c r="G5" s="7" t="s">
        <v>9</v>
      </c>
      <c r="H5" s="7" t="s">
        <v>10</v>
      </c>
      <c r="I5" s="7" t="s">
        <v>11</v>
      </c>
    </row>
    <row r="6" spans="1:12" ht="15.95" customHeight="1">
      <c r="A6" s="10">
        <v>1</v>
      </c>
      <c r="B6" s="10">
        <v>2</v>
      </c>
      <c r="C6" s="11">
        <v>3</v>
      </c>
      <c r="D6" s="12">
        <v>4</v>
      </c>
      <c r="E6" s="11">
        <v>5</v>
      </c>
      <c r="F6" s="12">
        <v>6</v>
      </c>
      <c r="G6" s="13">
        <v>7</v>
      </c>
      <c r="H6" s="13">
        <v>8</v>
      </c>
      <c r="I6" s="13">
        <v>9</v>
      </c>
    </row>
    <row r="7" spans="1:12" s="18" customFormat="1" ht="15.95" customHeight="1">
      <c r="A7" s="14"/>
      <c r="B7" s="15" t="s">
        <v>12</v>
      </c>
      <c r="C7" s="16"/>
      <c r="D7" s="16"/>
      <c r="E7" s="16"/>
      <c r="F7" s="16"/>
      <c r="G7" s="16"/>
      <c r="H7" s="16"/>
      <c r="I7" s="17"/>
    </row>
    <row r="8" spans="1:12" s="18" customFormat="1" ht="30" customHeight="1">
      <c r="A8" s="19">
        <v>1</v>
      </c>
      <c r="B8" s="20" t="s">
        <v>13</v>
      </c>
      <c r="C8" s="21" t="s">
        <v>14</v>
      </c>
      <c r="D8" s="22">
        <v>72.989999999999995</v>
      </c>
      <c r="E8" s="23">
        <f>ROUND(D8*1.2,2)</f>
        <v>87.59</v>
      </c>
      <c r="F8" s="22">
        <v>74.430000000000007</v>
      </c>
      <c r="G8" s="23">
        <f>ROUND(F8*1.2,2)</f>
        <v>89.32</v>
      </c>
      <c r="H8" s="24">
        <f>F8/D8*100</f>
        <v>101.97287299630089</v>
      </c>
      <c r="I8" s="25" t="s">
        <v>15</v>
      </c>
    </row>
    <row r="9" spans="1:12" s="18" customFormat="1" ht="30" customHeight="1">
      <c r="A9" s="19">
        <f t="shared" ref="A9:A15" si="0">A8+1</f>
        <v>2</v>
      </c>
      <c r="B9" s="20" t="s">
        <v>16</v>
      </c>
      <c r="C9" s="21" t="s">
        <v>14</v>
      </c>
      <c r="D9" s="22">
        <v>47.56</v>
      </c>
      <c r="E9" s="23">
        <f t="shared" ref="E9:E15" si="1">ROUND(D9*1.2,2)</f>
        <v>57.07</v>
      </c>
      <c r="F9" s="22">
        <v>48.51</v>
      </c>
      <c r="G9" s="23">
        <f t="shared" ref="E9:G14" si="2">ROUND(F9*1.2,2)</f>
        <v>58.21</v>
      </c>
      <c r="H9" s="24">
        <f t="shared" ref="H9:H10" si="3">F9/D9*100</f>
        <v>101.99747687132043</v>
      </c>
      <c r="I9" s="25" t="s">
        <v>15</v>
      </c>
    </row>
    <row r="10" spans="1:12" s="18" customFormat="1" ht="30" customHeight="1">
      <c r="A10" s="19">
        <f t="shared" si="0"/>
        <v>3</v>
      </c>
      <c r="B10" s="20" t="s">
        <v>17</v>
      </c>
      <c r="C10" s="26" t="s">
        <v>18</v>
      </c>
      <c r="D10" s="22">
        <v>1418.58</v>
      </c>
      <c r="E10" s="23">
        <f t="shared" si="1"/>
        <v>1702.3</v>
      </c>
      <c r="F10" s="27">
        <v>1446.89</v>
      </c>
      <c r="G10" s="23">
        <f t="shared" si="2"/>
        <v>1736.27</v>
      </c>
      <c r="H10" s="24">
        <f t="shared" si="3"/>
        <v>101.99565762946045</v>
      </c>
      <c r="I10" s="25" t="s">
        <v>19</v>
      </c>
    </row>
    <row r="11" spans="1:12" s="18" customFormat="1" ht="30" customHeight="1">
      <c r="A11" s="19">
        <f t="shared" si="0"/>
        <v>4</v>
      </c>
      <c r="B11" s="20" t="s">
        <v>20</v>
      </c>
      <c r="C11" s="21" t="s">
        <v>14</v>
      </c>
      <c r="D11" s="22">
        <f>D8</f>
        <v>72.989999999999995</v>
      </c>
      <c r="E11" s="23">
        <f>E8</f>
        <v>87.59</v>
      </c>
      <c r="F11" s="27">
        <f>F8</f>
        <v>74.430000000000007</v>
      </c>
      <c r="G11" s="23">
        <f>G8</f>
        <v>89.32</v>
      </c>
      <c r="H11" s="24">
        <f>H8</f>
        <v>101.97287299630089</v>
      </c>
      <c r="I11" s="25" t="s">
        <v>21</v>
      </c>
    </row>
    <row r="12" spans="1:12" s="18" customFormat="1" ht="30" customHeight="1">
      <c r="A12" s="19">
        <f t="shared" si="0"/>
        <v>5</v>
      </c>
      <c r="B12" s="20" t="s">
        <v>22</v>
      </c>
      <c r="C12" s="26" t="s">
        <v>18</v>
      </c>
      <c r="D12" s="22">
        <f>D10</f>
        <v>1418.58</v>
      </c>
      <c r="E12" s="23">
        <f>E10</f>
        <v>1702.3</v>
      </c>
      <c r="F12" s="27">
        <f>F10</f>
        <v>1446.89</v>
      </c>
      <c r="G12" s="23">
        <f>G10</f>
        <v>1736.27</v>
      </c>
      <c r="H12" s="24">
        <f>H10</f>
        <v>101.99565762946045</v>
      </c>
      <c r="I12" s="25" t="s">
        <v>21</v>
      </c>
    </row>
    <row r="13" spans="1:12" s="18" customFormat="1" ht="39.950000000000003" customHeight="1">
      <c r="A13" s="19">
        <f t="shared" si="0"/>
        <v>6</v>
      </c>
      <c r="B13" s="20" t="s">
        <v>23</v>
      </c>
      <c r="C13" s="21" t="s">
        <v>14</v>
      </c>
      <c r="D13" s="22" t="s">
        <v>24</v>
      </c>
      <c r="E13" s="23" t="s">
        <v>25</v>
      </c>
      <c r="F13" s="22" t="s">
        <v>24</v>
      </c>
      <c r="G13" s="23" t="s">
        <v>25</v>
      </c>
      <c r="H13" s="24">
        <f>100.1/96.5*100</f>
        <v>103.73056994818653</v>
      </c>
      <c r="I13" s="28" t="s">
        <v>26</v>
      </c>
    </row>
    <row r="14" spans="1:12" s="18" customFormat="1" ht="39.950000000000003" customHeight="1">
      <c r="A14" s="19">
        <f t="shared" si="0"/>
        <v>7</v>
      </c>
      <c r="B14" s="20" t="s">
        <v>27</v>
      </c>
      <c r="C14" s="21" t="s">
        <v>14</v>
      </c>
      <c r="D14" s="22">
        <v>281.7</v>
      </c>
      <c r="E14" s="23">
        <f t="shared" si="2"/>
        <v>338.04</v>
      </c>
      <c r="F14" s="22">
        <v>281.7</v>
      </c>
      <c r="G14" s="23">
        <f t="shared" si="2"/>
        <v>338.04</v>
      </c>
      <c r="H14" s="24">
        <f>338.04/295.71*100</f>
        <v>114.31470021304658</v>
      </c>
      <c r="I14" s="28" t="s">
        <v>26</v>
      </c>
      <c r="K14" s="29"/>
      <c r="L14" s="30"/>
    </row>
    <row r="15" spans="1:12" s="18" customFormat="1" ht="39.950000000000003" customHeight="1">
      <c r="A15" s="19">
        <f t="shared" si="0"/>
        <v>8</v>
      </c>
      <c r="B15" s="20" t="s">
        <v>28</v>
      </c>
      <c r="C15" s="21" t="s">
        <v>29</v>
      </c>
      <c r="D15" s="22">
        <v>2001.87</v>
      </c>
      <c r="E15" s="23">
        <f t="shared" si="1"/>
        <v>2402.2399999999998</v>
      </c>
      <c r="F15" s="22">
        <v>2103.9699999999998</v>
      </c>
      <c r="G15" s="23">
        <f>ROUND(F15*1.2,2)</f>
        <v>2524.7600000000002</v>
      </c>
      <c r="H15" s="24">
        <f>F15/D15*100</f>
        <v>105.10023128374968</v>
      </c>
      <c r="I15" s="28" t="s">
        <v>30</v>
      </c>
    </row>
    <row r="16" spans="1:12" s="18" customFormat="1" ht="15.95" customHeight="1">
      <c r="A16" s="14"/>
      <c r="B16" s="15" t="s">
        <v>31</v>
      </c>
      <c r="C16" s="16"/>
      <c r="D16" s="31"/>
      <c r="E16" s="31"/>
      <c r="F16" s="31"/>
      <c r="G16" s="32"/>
      <c r="H16" s="33"/>
      <c r="I16" s="34"/>
    </row>
    <row r="17" spans="1:13" s="18" customFormat="1" ht="30" customHeight="1">
      <c r="A17" s="19">
        <v>1</v>
      </c>
      <c r="B17" s="20" t="s">
        <v>32</v>
      </c>
      <c r="C17" s="21" t="s">
        <v>14</v>
      </c>
      <c r="D17" s="22">
        <v>72.989999999999995</v>
      </c>
      <c r="E17" s="23">
        <f>ROUND(D17*1.2,2)</f>
        <v>87.59</v>
      </c>
      <c r="F17" s="22">
        <v>74.430000000000007</v>
      </c>
      <c r="G17" s="23">
        <f>ROUND(F17*1.2,2)</f>
        <v>89.32</v>
      </c>
      <c r="H17" s="24">
        <f t="shared" ref="H17:H33" si="4">F17/D17*100</f>
        <v>101.97287299630089</v>
      </c>
      <c r="I17" s="25" t="s">
        <v>15</v>
      </c>
    </row>
    <row r="18" spans="1:13" s="18" customFormat="1" ht="30" customHeight="1">
      <c r="A18" s="35">
        <f>A17+1</f>
        <v>2</v>
      </c>
      <c r="B18" s="20" t="s">
        <v>33</v>
      </c>
      <c r="C18" s="26" t="s">
        <v>18</v>
      </c>
      <c r="D18" s="22">
        <v>2335.94</v>
      </c>
      <c r="E18" s="23">
        <f t="shared" ref="E18:G21" si="5">ROUND(D18*1.2,2)</f>
        <v>2803.13</v>
      </c>
      <c r="F18" s="22">
        <v>2382.59</v>
      </c>
      <c r="G18" s="23">
        <f t="shared" si="5"/>
        <v>2859.11</v>
      </c>
      <c r="H18" s="24">
        <f>F18/D18*100</f>
        <v>101.99705471887121</v>
      </c>
      <c r="I18" s="25" t="s">
        <v>19</v>
      </c>
    </row>
    <row r="19" spans="1:13" s="18" customFormat="1" ht="39.950000000000003" customHeight="1">
      <c r="A19" s="35">
        <f t="shared" ref="A19:A21" si="6">A18+1</f>
        <v>3</v>
      </c>
      <c r="B19" s="20" t="s">
        <v>34</v>
      </c>
      <c r="C19" s="21" t="s">
        <v>14</v>
      </c>
      <c r="D19" s="22" t="s">
        <v>35</v>
      </c>
      <c r="E19" s="23" t="s">
        <v>36</v>
      </c>
      <c r="F19" s="22" t="s">
        <v>35</v>
      </c>
      <c r="G19" s="23" t="s">
        <v>36</v>
      </c>
      <c r="H19" s="24">
        <f>88.54/85.36*100</f>
        <v>103.72539831302718</v>
      </c>
      <c r="I19" s="28" t="s">
        <v>37</v>
      </c>
      <c r="K19" s="36"/>
      <c r="L19" s="36"/>
    </row>
    <row r="20" spans="1:13" s="18" customFormat="1" ht="39.950000000000003" customHeight="1">
      <c r="A20" s="35">
        <f t="shared" si="6"/>
        <v>4</v>
      </c>
      <c r="B20" s="20" t="s">
        <v>38</v>
      </c>
      <c r="C20" s="21" t="s">
        <v>14</v>
      </c>
      <c r="D20" s="22">
        <v>222.46</v>
      </c>
      <c r="E20" s="23">
        <f t="shared" si="5"/>
        <v>266.95</v>
      </c>
      <c r="F20" s="22">
        <v>222.46</v>
      </c>
      <c r="G20" s="37">
        <f t="shared" si="5"/>
        <v>266.95</v>
      </c>
      <c r="H20" s="24">
        <f>266.95/184.58*100</f>
        <v>144.62563658034455</v>
      </c>
      <c r="I20" s="28" t="s">
        <v>37</v>
      </c>
      <c r="M20" s="29"/>
    </row>
    <row r="21" spans="1:13" s="18" customFormat="1" ht="39.950000000000003" customHeight="1">
      <c r="A21" s="35">
        <f t="shared" si="6"/>
        <v>5</v>
      </c>
      <c r="B21" s="20" t="s">
        <v>39</v>
      </c>
      <c r="C21" s="21" t="s">
        <v>29</v>
      </c>
      <c r="D21" s="22">
        <v>1892.1</v>
      </c>
      <c r="E21" s="23">
        <f t="shared" si="5"/>
        <v>2270.52</v>
      </c>
      <c r="F21" s="22">
        <v>1988.6</v>
      </c>
      <c r="G21" s="37">
        <f t="shared" si="5"/>
        <v>2386.3200000000002</v>
      </c>
      <c r="H21" s="24">
        <f t="shared" si="4"/>
        <v>105.10015326885471</v>
      </c>
      <c r="I21" s="28" t="s">
        <v>30</v>
      </c>
      <c r="M21" s="29"/>
    </row>
    <row r="22" spans="1:13" s="18" customFormat="1" ht="15.95" customHeight="1">
      <c r="A22" s="14"/>
      <c r="B22" s="15" t="s">
        <v>40</v>
      </c>
      <c r="C22" s="16"/>
      <c r="D22" s="31"/>
      <c r="E22" s="31"/>
      <c r="F22" s="31"/>
      <c r="G22" s="32"/>
      <c r="H22" s="33"/>
      <c r="I22" s="34"/>
    </row>
    <row r="23" spans="1:13" s="18" customFormat="1" ht="30" customHeight="1">
      <c r="A23" s="19">
        <v>1</v>
      </c>
      <c r="B23" s="20" t="s">
        <v>41</v>
      </c>
      <c r="C23" s="21" t="s">
        <v>14</v>
      </c>
      <c r="D23" s="22">
        <v>72.989999999999995</v>
      </c>
      <c r="E23" s="23">
        <f t="shared" ref="E23:E25" si="7">ROUND(D23*1.2,2)</f>
        <v>87.59</v>
      </c>
      <c r="F23" s="22">
        <v>74.430000000000007</v>
      </c>
      <c r="G23" s="23">
        <f t="shared" ref="E23:G33" si="8">ROUND(F23*1.2,2)</f>
        <v>89.32</v>
      </c>
      <c r="H23" s="24">
        <f t="shared" si="4"/>
        <v>101.97287299630089</v>
      </c>
      <c r="I23" s="25" t="s">
        <v>15</v>
      </c>
    </row>
    <row r="24" spans="1:13" s="18" customFormat="1" ht="30" customHeight="1">
      <c r="A24" s="35">
        <f>A23+1</f>
        <v>2</v>
      </c>
      <c r="B24" s="20" t="s">
        <v>42</v>
      </c>
      <c r="C24" s="26" t="s">
        <v>18</v>
      </c>
      <c r="D24" s="22">
        <v>2461.94</v>
      </c>
      <c r="E24" s="23">
        <f t="shared" si="7"/>
        <v>2954.33</v>
      </c>
      <c r="F24" s="22">
        <v>2511.17</v>
      </c>
      <c r="G24" s="23">
        <f t="shared" si="8"/>
        <v>3013.4</v>
      </c>
      <c r="H24" s="24">
        <f t="shared" si="4"/>
        <v>101.99964255830767</v>
      </c>
      <c r="I24" s="25" t="s">
        <v>19</v>
      </c>
    </row>
    <row r="25" spans="1:13" s="18" customFormat="1" ht="30" customHeight="1">
      <c r="A25" s="35">
        <f t="shared" ref="A25:A30" si="9">A24+1</f>
        <v>3</v>
      </c>
      <c r="B25" s="20" t="s">
        <v>43</v>
      </c>
      <c r="C25" s="26" t="s">
        <v>18</v>
      </c>
      <c r="D25" s="22">
        <v>4874.0200000000004</v>
      </c>
      <c r="E25" s="23">
        <f t="shared" si="7"/>
        <v>5848.82</v>
      </c>
      <c r="F25" s="22">
        <v>4971.3900000000003</v>
      </c>
      <c r="G25" s="23">
        <f t="shared" si="8"/>
        <v>5965.67</v>
      </c>
      <c r="H25" s="24">
        <f t="shared" si="4"/>
        <v>101.99773492927808</v>
      </c>
      <c r="I25" s="25" t="s">
        <v>19</v>
      </c>
    </row>
    <row r="26" spans="1:13" s="18" customFormat="1" ht="30" customHeight="1">
      <c r="A26" s="35">
        <f t="shared" si="9"/>
        <v>4</v>
      </c>
      <c r="B26" s="20" t="s">
        <v>44</v>
      </c>
      <c r="C26" s="21" t="s">
        <v>14</v>
      </c>
      <c r="D26" s="22">
        <v>901.65</v>
      </c>
      <c r="E26" s="23" t="s">
        <v>45</v>
      </c>
      <c r="F26" s="22">
        <v>919.69</v>
      </c>
      <c r="G26" s="23" t="s">
        <v>46</v>
      </c>
      <c r="H26" s="24">
        <f>919.69/901.65*100</f>
        <v>102.00077635446128</v>
      </c>
      <c r="I26" s="25" t="s">
        <v>47</v>
      </c>
    </row>
    <row r="27" spans="1:13" s="18" customFormat="1" ht="30" customHeight="1">
      <c r="A27" s="35">
        <f t="shared" si="9"/>
        <v>5</v>
      </c>
      <c r="B27" s="20" t="s">
        <v>48</v>
      </c>
      <c r="C27" s="21" t="s">
        <v>49</v>
      </c>
      <c r="D27" s="22" t="s">
        <v>50</v>
      </c>
      <c r="E27" s="23" t="s">
        <v>51</v>
      </c>
      <c r="F27" s="22"/>
      <c r="G27" s="23"/>
      <c r="H27" s="24"/>
      <c r="I27" s="25" t="s">
        <v>52</v>
      </c>
    </row>
    <row r="28" spans="1:13" s="18" customFormat="1" ht="39.950000000000003" customHeight="1">
      <c r="A28" s="35">
        <f t="shared" si="9"/>
        <v>6</v>
      </c>
      <c r="B28" s="20" t="s">
        <v>53</v>
      </c>
      <c r="C28" s="21" t="s">
        <v>14</v>
      </c>
      <c r="D28" s="22" t="s">
        <v>54</v>
      </c>
      <c r="E28" s="23" t="s">
        <v>55</v>
      </c>
      <c r="F28" s="22" t="s">
        <v>54</v>
      </c>
      <c r="G28" s="23" t="s">
        <v>55</v>
      </c>
      <c r="H28" s="24">
        <f>92.11/88.8*100</f>
        <v>103.72747747747748</v>
      </c>
      <c r="I28" s="28" t="s">
        <v>56</v>
      </c>
    </row>
    <row r="29" spans="1:13" s="18" customFormat="1" ht="39.950000000000003" customHeight="1">
      <c r="A29" s="35">
        <f t="shared" si="9"/>
        <v>7</v>
      </c>
      <c r="B29" s="20" t="s">
        <v>57</v>
      </c>
      <c r="C29" s="21" t="s">
        <v>14</v>
      </c>
      <c r="D29" s="22">
        <v>237.17</v>
      </c>
      <c r="E29" s="37">
        <f t="shared" si="8"/>
        <v>284.60000000000002</v>
      </c>
      <c r="F29" s="22">
        <v>237.17</v>
      </c>
      <c r="G29" s="23">
        <f t="shared" si="8"/>
        <v>284.60000000000002</v>
      </c>
      <c r="H29" s="24">
        <f>284.6/212.25*100</f>
        <v>134.08716136631332</v>
      </c>
      <c r="I29" s="28" t="s">
        <v>56</v>
      </c>
      <c r="K29" s="29"/>
    </row>
    <row r="30" spans="1:13" s="18" customFormat="1" ht="39.950000000000003" customHeight="1">
      <c r="A30" s="35">
        <f t="shared" si="9"/>
        <v>8</v>
      </c>
      <c r="B30" s="20" t="s">
        <v>58</v>
      </c>
      <c r="C30" s="21" t="s">
        <v>29</v>
      </c>
      <c r="D30" s="22">
        <v>2019.51</v>
      </c>
      <c r="E30" s="37">
        <f t="shared" si="8"/>
        <v>2423.41</v>
      </c>
      <c r="F30" s="22">
        <v>2122.5100000000002</v>
      </c>
      <c r="G30" s="23">
        <f t="shared" si="8"/>
        <v>2547.0100000000002</v>
      </c>
      <c r="H30" s="24">
        <f t="shared" si="4"/>
        <v>105.10024708964056</v>
      </c>
      <c r="I30" s="28" t="s">
        <v>30</v>
      </c>
    </row>
    <row r="31" spans="1:13" s="18" customFormat="1" ht="15.95" customHeight="1">
      <c r="A31" s="14"/>
      <c r="B31" s="15" t="s">
        <v>59</v>
      </c>
      <c r="C31" s="38"/>
      <c r="D31" s="32"/>
      <c r="E31" s="32"/>
      <c r="F31" s="32"/>
      <c r="G31" s="32"/>
      <c r="H31" s="39"/>
      <c r="I31" s="40"/>
    </row>
    <row r="32" spans="1:13" s="18" customFormat="1" ht="30" customHeight="1">
      <c r="A32" s="35">
        <v>1</v>
      </c>
      <c r="B32" s="20" t="s">
        <v>60</v>
      </c>
      <c r="C32" s="26" t="s">
        <v>18</v>
      </c>
      <c r="D32" s="22">
        <v>983.13</v>
      </c>
      <c r="E32" s="23">
        <f t="shared" ref="E32:E33" si="10">ROUND(D32*1.2,2)</f>
        <v>1179.76</v>
      </c>
      <c r="F32" s="22">
        <v>1002.78</v>
      </c>
      <c r="G32" s="23">
        <f t="shared" si="8"/>
        <v>1203.3399999999999</v>
      </c>
      <c r="H32" s="41">
        <f t="shared" si="4"/>
        <v>101.99871837905465</v>
      </c>
      <c r="I32" s="25" t="s">
        <v>19</v>
      </c>
    </row>
    <row r="33" spans="1:9" s="18" customFormat="1" ht="30" customHeight="1">
      <c r="A33" s="35">
        <f>A32+1</f>
        <v>2</v>
      </c>
      <c r="B33" s="20" t="s">
        <v>20</v>
      </c>
      <c r="C33" s="21" t="s">
        <v>14</v>
      </c>
      <c r="D33" s="22">
        <v>47.2</v>
      </c>
      <c r="E33" s="23">
        <f t="shared" si="10"/>
        <v>56.64</v>
      </c>
      <c r="F33" s="22">
        <v>48.11</v>
      </c>
      <c r="G33" s="23">
        <f t="shared" si="8"/>
        <v>57.73</v>
      </c>
      <c r="H33" s="41">
        <f t="shared" si="4"/>
        <v>101.92796610169491</v>
      </c>
      <c r="I33" s="25" t="s">
        <v>21</v>
      </c>
    </row>
    <row r="34" spans="1:9" s="18" customFormat="1" ht="30" customHeight="1">
      <c r="A34" s="35">
        <f t="shared" ref="A34" si="11">A33+1</f>
        <v>3</v>
      </c>
      <c r="B34" s="20" t="s">
        <v>22</v>
      </c>
      <c r="C34" s="26" t="s">
        <v>18</v>
      </c>
      <c r="D34" s="22">
        <f>D32</f>
        <v>983.13</v>
      </c>
      <c r="E34" s="23">
        <f>E32</f>
        <v>1179.76</v>
      </c>
      <c r="F34" s="22">
        <f>F32</f>
        <v>1002.78</v>
      </c>
      <c r="G34" s="23">
        <f>G32</f>
        <v>1203.3399999999999</v>
      </c>
      <c r="H34" s="41">
        <f>H32</f>
        <v>101.99871837905465</v>
      </c>
      <c r="I34" s="25" t="s">
        <v>21</v>
      </c>
    </row>
  </sheetData>
  <pageMargins left="0.23622047244094491" right="0.23622047244094491" top="0.35433070866141736" bottom="0.35433070866141736" header="0.31496062992125984" footer="0.31496062992125984"/>
  <pageSetup paperSize="9" scale="72" fitToHeight="2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2019 с ростом</vt:lpstr>
      <vt:lpstr>'тарифы 2019 с ростом'!Область_печати</vt:lpstr>
    </vt:vector>
  </TitlesOfParts>
  <Company>keg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plan10</dc:creator>
  <cp:lastModifiedBy>plan10</cp:lastModifiedBy>
  <dcterms:created xsi:type="dcterms:W3CDTF">2019-04-01T05:14:24Z</dcterms:created>
  <dcterms:modified xsi:type="dcterms:W3CDTF">2019-09-09T02:33:28Z</dcterms:modified>
</cp:coreProperties>
</file>